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0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1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2.xml" ContentType="application/vnd.openxmlformats-officedocument.drawingml.chartshapes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35.xml" ContentType="application/vnd.openxmlformats-officedocument.drawingml.chartshapes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38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510" windowHeight="8760" activeTab="5"/>
  </bookViews>
  <sheets>
    <sheet name="Table" sheetId="37" r:id="rId1"/>
    <sheet name="Summary" sheetId="36" r:id="rId2"/>
    <sheet name="Data" sheetId="1" r:id="rId3"/>
    <sheet name="Phosphorus" sheetId="17" r:id="rId4"/>
    <sheet name="DO" sheetId="19" r:id="rId5"/>
    <sheet name="Conductivity" sheetId="25" r:id="rId6"/>
    <sheet name="Turbidity" sheetId="24" r:id="rId7"/>
    <sheet name="pH" sheetId="23" r:id="rId8"/>
    <sheet name="E coli" sheetId="22" r:id="rId9"/>
    <sheet name="Nitrate" sheetId="21" r:id="rId10"/>
    <sheet name="TSS" sheetId="20" r:id="rId11"/>
    <sheet name="Pesticides" sheetId="26" r:id="rId12"/>
    <sheet name="Richey" sheetId="2" r:id="rId13"/>
    <sheet name="Hwy 212" sheetId="27" r:id="rId14"/>
    <sheet name="312th" sheetId="28" r:id="rId15"/>
    <sheet name="Brooks" sheetId="29" r:id="rId16"/>
    <sheet name="Compton Rd West" sheetId="30" r:id="rId17"/>
    <sheet name="Compton-Dolan" sheetId="31" r:id="rId18"/>
    <sheet name="Tickle Cr Rd" sheetId="32" r:id="rId19"/>
    <sheet name="362nd" sheetId="33" r:id="rId20"/>
    <sheet name="Langensand" sheetId="34" r:id="rId21"/>
    <sheet name="Trubel" sheetId="35" r:id="rId22"/>
  </sheets>
  <definedNames>
    <definedName name="_xlnm.Print_Area" localSheetId="2">Data!$A$1:$K$56</definedName>
    <definedName name="_xlnm.Print_Area" localSheetId="11">Pesticides!$A$1:$I$96</definedName>
  </definedNames>
  <calcPr calcId="145621"/>
</workbook>
</file>

<file path=xl/calcChain.xml><?xml version="1.0" encoding="utf-8"?>
<calcChain xmlns="http://schemas.openxmlformats.org/spreadsheetml/2006/main">
  <c r="B110" i="36" l="1"/>
  <c r="C110" i="36"/>
  <c r="B111" i="36"/>
  <c r="C111" i="36"/>
  <c r="B112" i="36"/>
  <c r="C112" i="36"/>
  <c r="B113" i="36"/>
  <c r="C113" i="36"/>
  <c r="B114" i="36"/>
  <c r="C114" i="36"/>
  <c r="B116" i="36"/>
  <c r="C116" i="36"/>
  <c r="B117" i="36"/>
  <c r="C117" i="36"/>
  <c r="B118" i="36"/>
  <c r="C118" i="36"/>
  <c r="B119" i="36"/>
  <c r="C119" i="36"/>
  <c r="C109" i="36"/>
  <c r="B109" i="36"/>
  <c r="B95" i="36"/>
  <c r="C95" i="36"/>
  <c r="B96" i="36"/>
  <c r="C96" i="36"/>
  <c r="B97" i="36"/>
  <c r="C97" i="36"/>
  <c r="B98" i="36"/>
  <c r="C98" i="36"/>
  <c r="B99" i="36"/>
  <c r="C99" i="36"/>
  <c r="B101" i="36"/>
  <c r="C101" i="36"/>
  <c r="B102" i="36"/>
  <c r="C102" i="36"/>
  <c r="B103" i="36"/>
  <c r="C103" i="36"/>
  <c r="B104" i="36"/>
  <c r="C104" i="36"/>
  <c r="C94" i="36"/>
  <c r="B94" i="36"/>
  <c r="B80" i="36"/>
  <c r="C80" i="36"/>
  <c r="B81" i="36"/>
  <c r="C81" i="36"/>
  <c r="B82" i="36"/>
  <c r="C82" i="36"/>
  <c r="B83" i="36"/>
  <c r="C83" i="36"/>
  <c r="B84" i="36"/>
  <c r="C84" i="36"/>
  <c r="B86" i="36"/>
  <c r="C86" i="36"/>
  <c r="B87" i="36"/>
  <c r="C87" i="36"/>
  <c r="B88" i="36"/>
  <c r="C88" i="36"/>
  <c r="B89" i="36"/>
  <c r="C89" i="36"/>
  <c r="C79" i="36"/>
  <c r="B79" i="36"/>
  <c r="B65" i="36"/>
  <c r="C65" i="36"/>
  <c r="B66" i="36"/>
  <c r="C66" i="36"/>
  <c r="B67" i="36"/>
  <c r="C67" i="36"/>
  <c r="B68" i="36"/>
  <c r="C68" i="36"/>
  <c r="B69" i="36"/>
  <c r="C69" i="36"/>
  <c r="B71" i="36"/>
  <c r="C71" i="36"/>
  <c r="B72" i="36"/>
  <c r="C72" i="36"/>
  <c r="B73" i="36"/>
  <c r="C73" i="36"/>
  <c r="B74" i="36"/>
  <c r="C74" i="36"/>
  <c r="C64" i="36"/>
  <c r="B64" i="36"/>
  <c r="B35" i="36"/>
  <c r="C35" i="36"/>
  <c r="B36" i="36"/>
  <c r="C36" i="36"/>
  <c r="B37" i="36"/>
  <c r="C37" i="36"/>
  <c r="B38" i="36"/>
  <c r="C38" i="36"/>
  <c r="B39" i="36"/>
  <c r="C39" i="36"/>
  <c r="B41" i="36"/>
  <c r="C41" i="36"/>
  <c r="B42" i="36"/>
  <c r="C42" i="36"/>
  <c r="B43" i="36"/>
  <c r="C43" i="36"/>
  <c r="B44" i="36"/>
  <c r="C44" i="36"/>
  <c r="C34" i="36"/>
  <c r="B34" i="36"/>
  <c r="B20" i="36"/>
  <c r="C20" i="36"/>
  <c r="B21" i="36"/>
  <c r="C21" i="36"/>
  <c r="B22" i="36"/>
  <c r="C22" i="36"/>
  <c r="B23" i="36"/>
  <c r="C23" i="36"/>
  <c r="B24" i="36"/>
  <c r="C24" i="36"/>
  <c r="B26" i="36"/>
  <c r="C26" i="36"/>
  <c r="B27" i="36"/>
  <c r="C27" i="36"/>
  <c r="B28" i="36"/>
  <c r="C28" i="36"/>
  <c r="B29" i="36"/>
  <c r="C29" i="36"/>
  <c r="C19" i="36"/>
  <c r="B19" i="36"/>
  <c r="B5" i="36"/>
  <c r="C5" i="36"/>
  <c r="B6" i="36"/>
  <c r="C6" i="36"/>
  <c r="B7" i="36"/>
  <c r="C7" i="36"/>
  <c r="B8" i="36"/>
  <c r="C8" i="36"/>
  <c r="B9" i="36"/>
  <c r="C9" i="36"/>
  <c r="B11" i="36"/>
  <c r="C11" i="36"/>
  <c r="B12" i="36"/>
  <c r="C12" i="36"/>
  <c r="B13" i="36"/>
  <c r="C13" i="36"/>
  <c r="B14" i="36"/>
  <c r="C14" i="36"/>
  <c r="C4" i="36"/>
  <c r="B4" i="36"/>
  <c r="D119" i="36"/>
  <c r="D118" i="36"/>
  <c r="D117" i="36"/>
  <c r="D116" i="36"/>
  <c r="D114" i="36"/>
  <c r="D113" i="36"/>
  <c r="D112" i="36"/>
  <c r="D111" i="36"/>
  <c r="D110" i="36"/>
  <c r="D109" i="36"/>
  <c r="D104" i="36"/>
  <c r="D103" i="36"/>
  <c r="D102" i="36"/>
  <c r="D101" i="36"/>
  <c r="D99" i="36"/>
  <c r="D98" i="36"/>
  <c r="D97" i="36"/>
  <c r="D96" i="36"/>
  <c r="D95" i="36"/>
  <c r="D94" i="36"/>
  <c r="D89" i="36"/>
  <c r="D88" i="36"/>
  <c r="D87" i="36"/>
  <c r="D86" i="36"/>
  <c r="D84" i="36"/>
  <c r="D83" i="36"/>
  <c r="D82" i="36"/>
  <c r="D81" i="36"/>
  <c r="D80" i="36"/>
  <c r="D79" i="36"/>
  <c r="D74" i="36"/>
  <c r="D73" i="36"/>
  <c r="D72" i="36"/>
  <c r="D71" i="36"/>
  <c r="D69" i="36"/>
  <c r="D68" i="36"/>
  <c r="D67" i="36"/>
  <c r="D66" i="36"/>
  <c r="D65" i="36"/>
  <c r="D64" i="36"/>
  <c r="D44" i="36"/>
  <c r="D43" i="36"/>
  <c r="D42" i="36"/>
  <c r="D41" i="36"/>
  <c r="D39" i="36"/>
  <c r="D38" i="36"/>
  <c r="D37" i="36"/>
  <c r="D36" i="36"/>
  <c r="D35" i="36"/>
  <c r="D34" i="36"/>
  <c r="D29" i="36"/>
  <c r="D28" i="36"/>
  <c r="D27" i="36"/>
  <c r="D26" i="36"/>
  <c r="D24" i="36"/>
  <c r="D23" i="36"/>
  <c r="D22" i="36"/>
  <c r="D21" i="36"/>
  <c r="D20" i="36"/>
  <c r="D19" i="36"/>
  <c r="D14" i="36"/>
  <c r="D13" i="36"/>
  <c r="D12" i="36"/>
  <c r="D11" i="36"/>
  <c r="D9" i="36"/>
  <c r="D8" i="36"/>
  <c r="D7" i="36"/>
  <c r="D6" i="36"/>
  <c r="D5" i="36"/>
  <c r="D4" i="36"/>
  <c r="J14" i="2"/>
  <c r="I14" i="2"/>
  <c r="H14" i="2"/>
  <c r="G14" i="2"/>
  <c r="F14" i="2"/>
  <c r="E14" i="2"/>
  <c r="D14" i="2"/>
  <c r="J13" i="2"/>
  <c r="I13" i="2"/>
  <c r="H13" i="2"/>
  <c r="G13" i="2"/>
  <c r="F13" i="2"/>
  <c r="E13" i="2"/>
  <c r="D13" i="2"/>
  <c r="C14" i="2"/>
  <c r="C13" i="2"/>
  <c r="J13" i="27"/>
  <c r="I13" i="27"/>
  <c r="H13" i="27"/>
  <c r="G13" i="27"/>
  <c r="F13" i="27"/>
  <c r="E13" i="27"/>
  <c r="D13" i="27"/>
  <c r="J12" i="27"/>
  <c r="I12" i="27"/>
  <c r="H12" i="27"/>
  <c r="G12" i="27"/>
  <c r="F12" i="27"/>
  <c r="E12" i="27"/>
  <c r="D12" i="27"/>
  <c r="C13" i="27"/>
  <c r="C12" i="27"/>
  <c r="J13" i="28"/>
  <c r="I13" i="28"/>
  <c r="H13" i="28"/>
  <c r="G13" i="28"/>
  <c r="F13" i="28"/>
  <c r="E13" i="28"/>
  <c r="D13" i="28"/>
  <c r="J12" i="28"/>
  <c r="I12" i="28"/>
  <c r="H12" i="28"/>
  <c r="G12" i="28"/>
  <c r="F12" i="28"/>
  <c r="E12" i="28"/>
  <c r="D12" i="28"/>
  <c r="C13" i="28"/>
  <c r="C12" i="28"/>
  <c r="J13" i="29"/>
  <c r="I13" i="29"/>
  <c r="H13" i="29"/>
  <c r="G13" i="29"/>
  <c r="F13" i="29"/>
  <c r="E13" i="29"/>
  <c r="D13" i="29"/>
  <c r="J12" i="29"/>
  <c r="I12" i="29"/>
  <c r="H12" i="29"/>
  <c r="G12" i="29"/>
  <c r="F12" i="29"/>
  <c r="E12" i="29"/>
  <c r="D12" i="29"/>
  <c r="C13" i="29"/>
  <c r="C12" i="29"/>
  <c r="J13" i="30"/>
  <c r="I13" i="30"/>
  <c r="H13" i="30"/>
  <c r="G13" i="30"/>
  <c r="F13" i="30"/>
  <c r="E13" i="30"/>
  <c r="D13" i="30"/>
  <c r="J12" i="30"/>
  <c r="I12" i="30"/>
  <c r="H12" i="30"/>
  <c r="G12" i="30"/>
  <c r="F12" i="30"/>
  <c r="E12" i="30"/>
  <c r="D12" i="30"/>
  <c r="C13" i="30"/>
  <c r="C12" i="30"/>
  <c r="J13" i="31"/>
  <c r="I13" i="31"/>
  <c r="H13" i="31"/>
  <c r="G13" i="31"/>
  <c r="F13" i="31"/>
  <c r="E13" i="31"/>
  <c r="D13" i="31"/>
  <c r="J12" i="31"/>
  <c r="I12" i="31"/>
  <c r="H12" i="31"/>
  <c r="G12" i="31"/>
  <c r="F12" i="31"/>
  <c r="E12" i="31"/>
  <c r="D12" i="31"/>
  <c r="C13" i="31"/>
  <c r="C12" i="31"/>
  <c r="J12" i="32"/>
  <c r="J13" i="32" s="1"/>
  <c r="I12" i="32"/>
  <c r="I13" i="32" s="1"/>
  <c r="H12" i="32"/>
  <c r="H13" i="32" s="1"/>
  <c r="G12" i="32"/>
  <c r="G13" i="32" s="1"/>
  <c r="F12" i="32"/>
  <c r="F13" i="32" s="1"/>
  <c r="E12" i="32"/>
  <c r="E13" i="32" s="1"/>
  <c r="D12" i="32"/>
  <c r="D13" i="32" s="1"/>
  <c r="C13" i="32"/>
  <c r="C12" i="32"/>
  <c r="J13" i="33"/>
  <c r="I13" i="33"/>
  <c r="H13" i="33"/>
  <c r="G13" i="33"/>
  <c r="F13" i="33"/>
  <c r="E13" i="33"/>
  <c r="D13" i="33"/>
  <c r="J12" i="33"/>
  <c r="I12" i="33"/>
  <c r="H12" i="33"/>
  <c r="G12" i="33"/>
  <c r="F12" i="33"/>
  <c r="E12" i="33"/>
  <c r="D12" i="33"/>
  <c r="C13" i="33"/>
  <c r="C12" i="33"/>
  <c r="J13" i="34"/>
  <c r="I13" i="34"/>
  <c r="H13" i="34"/>
  <c r="G13" i="34"/>
  <c r="F13" i="34"/>
  <c r="E13" i="34"/>
  <c r="D13" i="34"/>
  <c r="J12" i="34"/>
  <c r="I12" i="34"/>
  <c r="H12" i="34"/>
  <c r="G12" i="34"/>
  <c r="F12" i="34"/>
  <c r="E12" i="34"/>
  <c r="D12" i="34"/>
  <c r="C13" i="34"/>
  <c r="C12" i="34"/>
  <c r="J13" i="35"/>
  <c r="I13" i="35"/>
  <c r="H13" i="35"/>
  <c r="G13" i="35"/>
  <c r="F13" i="35"/>
  <c r="E13" i="35"/>
  <c r="D13" i="35"/>
  <c r="J12" i="35"/>
  <c r="I12" i="35"/>
  <c r="H12" i="35"/>
  <c r="G12" i="35"/>
  <c r="F12" i="35"/>
  <c r="E12" i="35"/>
  <c r="D12" i="35"/>
  <c r="C13" i="35"/>
  <c r="C12" i="35"/>
  <c r="J164" i="1"/>
  <c r="J163" i="1"/>
  <c r="I164" i="1"/>
  <c r="I163" i="1"/>
  <c r="H164" i="1"/>
  <c r="H163" i="1"/>
  <c r="G164" i="1"/>
  <c r="G163" i="1"/>
  <c r="E164" i="1"/>
  <c r="E163" i="1"/>
  <c r="D164" i="1"/>
  <c r="C164" i="1"/>
  <c r="C163" i="1"/>
  <c r="D163" i="1"/>
  <c r="E110" i="36"/>
  <c r="E111" i="36"/>
  <c r="E112" i="36"/>
  <c r="E113" i="36"/>
  <c r="E114" i="36"/>
  <c r="E116" i="36"/>
  <c r="E117" i="36"/>
  <c r="E118" i="36"/>
  <c r="E119" i="36"/>
  <c r="E109" i="36"/>
  <c r="E95" i="36"/>
  <c r="E96" i="36"/>
  <c r="E97" i="36"/>
  <c r="E98" i="36"/>
  <c r="E99" i="36"/>
  <c r="E101" i="36"/>
  <c r="E102" i="36"/>
  <c r="E103" i="36"/>
  <c r="E104" i="36"/>
  <c r="E94" i="36"/>
  <c r="E80" i="36"/>
  <c r="E81" i="36"/>
  <c r="E82" i="36"/>
  <c r="E83" i="36"/>
  <c r="E84" i="36"/>
  <c r="E86" i="36"/>
  <c r="E87" i="36"/>
  <c r="E88" i="36"/>
  <c r="E89" i="36"/>
  <c r="E79" i="36"/>
  <c r="E65" i="36"/>
  <c r="E66" i="36"/>
  <c r="E67" i="36"/>
  <c r="E68" i="36"/>
  <c r="E69" i="36"/>
  <c r="E71" i="36"/>
  <c r="E72" i="36"/>
  <c r="E73" i="36"/>
  <c r="E74" i="36"/>
  <c r="E64" i="36"/>
  <c r="E35" i="36"/>
  <c r="E36" i="36"/>
  <c r="E37" i="36"/>
  <c r="E38" i="36"/>
  <c r="E39" i="36"/>
  <c r="E41" i="36"/>
  <c r="E42" i="36"/>
  <c r="E43" i="36"/>
  <c r="E44" i="36"/>
  <c r="E34" i="36"/>
  <c r="E20" i="36"/>
  <c r="E21" i="36"/>
  <c r="E22" i="36"/>
  <c r="E23" i="36"/>
  <c r="E24" i="36"/>
  <c r="E26" i="36"/>
  <c r="E27" i="36"/>
  <c r="E28" i="36"/>
  <c r="E29" i="36"/>
  <c r="E19" i="36"/>
  <c r="E5" i="36"/>
  <c r="E6" i="36"/>
  <c r="E7" i="36"/>
  <c r="E8" i="36"/>
  <c r="E9" i="36"/>
  <c r="E11" i="36"/>
  <c r="E12" i="36"/>
  <c r="E13" i="36"/>
  <c r="E14" i="36"/>
  <c r="E4" i="36"/>
  <c r="C50" i="36"/>
  <c r="D50" i="36" s="1"/>
  <c r="E50" i="36" s="1"/>
  <c r="B50" i="36"/>
  <c r="C59" i="36"/>
  <c r="D59" i="36" s="1"/>
  <c r="E59" i="36" s="1"/>
  <c r="B59" i="36"/>
  <c r="C58" i="36"/>
  <c r="D58" i="36" s="1"/>
  <c r="E58" i="36" s="1"/>
  <c r="B58" i="36"/>
  <c r="C57" i="36"/>
  <c r="D57" i="36" s="1"/>
  <c r="E57" i="36" s="1"/>
  <c r="B57" i="36"/>
  <c r="C56" i="36"/>
  <c r="D56" i="36" s="1"/>
  <c r="E56" i="36" s="1"/>
  <c r="B56" i="36"/>
  <c r="C54" i="36"/>
  <c r="D54" i="36" s="1"/>
  <c r="E54" i="36" s="1"/>
  <c r="B54" i="36"/>
  <c r="C53" i="36"/>
  <c r="D53" i="36" s="1"/>
  <c r="E53" i="36" s="1"/>
  <c r="B53" i="36"/>
  <c r="C52" i="36"/>
  <c r="D52" i="36" s="1"/>
  <c r="E52" i="36" s="1"/>
  <c r="B52" i="36"/>
  <c r="C51" i="36"/>
  <c r="D51" i="36" s="1"/>
  <c r="E51" i="36" s="1"/>
  <c r="B51" i="36"/>
  <c r="C49" i="36"/>
  <c r="D49" i="36" s="1"/>
  <c r="E49" i="36" s="1"/>
  <c r="B49" i="36"/>
  <c r="F163" i="1"/>
  <c r="F164" i="1"/>
</calcChain>
</file>

<file path=xl/sharedStrings.xml><?xml version="1.0" encoding="utf-8"?>
<sst xmlns="http://schemas.openxmlformats.org/spreadsheetml/2006/main" count="1345" uniqueCount="230">
  <si>
    <t>Location</t>
  </si>
  <si>
    <t>Conductivity uS</t>
  </si>
  <si>
    <t>Turbidity NTU</t>
  </si>
  <si>
    <t>pH Std Unit</t>
  </si>
  <si>
    <t>E.Coli (Coliert) MPN/100</t>
  </si>
  <si>
    <t>Nitrate/Nitrite mg/L</t>
  </si>
  <si>
    <t>DO mg/L</t>
  </si>
  <si>
    <t>TSS mg/L</t>
  </si>
  <si>
    <t>Richey/NF Deep Cr.</t>
  </si>
  <si>
    <t>Hwy 212/ NF Deep Cr.</t>
  </si>
  <si>
    <t>Langensand/Tickle Cr.</t>
  </si>
  <si>
    <t>362/Tickle Cr.</t>
  </si>
  <si>
    <t>Tickle Cr Rd/Tickle Cr.</t>
  </si>
  <si>
    <t>312th/Dolan Cr.</t>
  </si>
  <si>
    <t>Brooks/Doane Cr.</t>
  </si>
  <si>
    <t>Welling/Dolan Cr.</t>
  </si>
  <si>
    <t>Trubel/Tickle Cr.</t>
  </si>
  <si>
    <t>Compton/Dolan</t>
  </si>
  <si>
    <t>Date</t>
  </si>
  <si>
    <t xml:space="preserve"> </t>
  </si>
  <si>
    <t>Standard deviation</t>
  </si>
  <si>
    <t>Standard error</t>
  </si>
  <si>
    <t>Dissolved Oxygen</t>
  </si>
  <si>
    <t>Conductivity</t>
  </si>
  <si>
    <t>Turbidity</t>
  </si>
  <si>
    <t>pH</t>
  </si>
  <si>
    <t>E. Coli</t>
  </si>
  <si>
    <t>Nitrate</t>
  </si>
  <si>
    <t>TSS</t>
  </si>
  <si>
    <t>Sample ID #</t>
  </si>
  <si>
    <t>Pesticide</t>
  </si>
  <si>
    <t>Endosulfan Sulfate</t>
  </si>
  <si>
    <t>Amount (ug/L)</t>
  </si>
  <si>
    <t>Dieldrin</t>
  </si>
  <si>
    <t>4,4'-DDE</t>
  </si>
  <si>
    <t>4,4'-DDT</t>
  </si>
  <si>
    <t>Chlorpyrifos</t>
  </si>
  <si>
    <t>Method</t>
  </si>
  <si>
    <t>8081A</t>
  </si>
  <si>
    <t>4,4' -DDE</t>
  </si>
  <si>
    <t>gamma-BHC (Lindane)</t>
  </si>
  <si>
    <t>Simazine</t>
  </si>
  <si>
    <t>Endosulfan II</t>
  </si>
  <si>
    <t>Endrin Aldehyde</t>
  </si>
  <si>
    <t>Oxychlordane</t>
  </si>
  <si>
    <t>trans-Nonachlor</t>
  </si>
  <si>
    <t>Site ID</t>
  </si>
  <si>
    <t>Averages</t>
  </si>
  <si>
    <t>St Dev</t>
  </si>
  <si>
    <t xml:space="preserve">min </t>
  </si>
  <si>
    <t>max</t>
  </si>
  <si>
    <t>Total Phosphorus mg/L</t>
  </si>
  <si>
    <t>2,4'-DDT</t>
  </si>
  <si>
    <t>Chlordane</t>
  </si>
  <si>
    <t>Total Phosphorus</t>
  </si>
  <si>
    <t>Average</t>
  </si>
  <si>
    <t>Error bars (95%)</t>
  </si>
  <si>
    <t>Standard</t>
  </si>
  <si>
    <t>No accepted standard for aquatic life</t>
  </si>
  <si>
    <r>
      <t xml:space="preserve">&lt; 0.001 </t>
    </r>
    <r>
      <rPr>
        <vertAlign val="superscript"/>
        <sz val="11"/>
        <rFont val="Calibri"/>
        <family val="2"/>
      </rPr>
      <t>4</t>
    </r>
  </si>
  <si>
    <r>
      <t xml:space="preserve">&lt; 0.041 </t>
    </r>
    <r>
      <rPr>
        <vertAlign val="superscript"/>
        <sz val="11"/>
        <rFont val="Calibri"/>
        <family val="2"/>
      </rPr>
      <t>2</t>
    </r>
  </si>
  <si>
    <r>
      <t xml:space="preserve">&lt; 0.056 </t>
    </r>
    <r>
      <rPr>
        <vertAlign val="superscript"/>
        <sz val="11"/>
        <rFont val="Calibri"/>
        <family val="2"/>
      </rPr>
      <t>2</t>
    </r>
  </si>
  <si>
    <r>
      <t>“Slightly to practically nontoxic to aquatic organisms”</t>
    </r>
    <r>
      <rPr>
        <vertAlign val="superscript"/>
        <sz val="11"/>
        <rFont val="Calibri"/>
        <family val="2"/>
      </rPr>
      <t>5</t>
    </r>
  </si>
  <si>
    <r>
      <t>&lt; 0.95</t>
    </r>
    <r>
      <rPr>
        <vertAlign val="superscript"/>
        <sz val="11"/>
        <rFont val="Calibri"/>
        <family val="2"/>
      </rPr>
      <t>4</t>
    </r>
  </si>
  <si>
    <t>Nitrate-Nitrite</t>
  </si>
  <si>
    <t>Total Suspended Solids</t>
  </si>
  <si>
    <t>Total Phosphorous</t>
  </si>
  <si>
    <t>Ave</t>
  </si>
  <si>
    <t>StDev</t>
  </si>
  <si>
    <t>&lt;0.0043</t>
  </si>
  <si>
    <t>CB1001</t>
  </si>
  <si>
    <t>CB1002</t>
  </si>
  <si>
    <t>CB1003</t>
  </si>
  <si>
    <t>CB1004</t>
  </si>
  <si>
    <t>Compton Rd West</t>
  </si>
  <si>
    <t>CB1005</t>
  </si>
  <si>
    <t>CB1006</t>
  </si>
  <si>
    <t>CB1009</t>
  </si>
  <si>
    <t>CB1008</t>
  </si>
  <si>
    <t>CB1007</t>
  </si>
  <si>
    <t>CB1010</t>
  </si>
  <si>
    <t>CB12001</t>
  </si>
  <si>
    <t>x</t>
  </si>
  <si>
    <t>Reporting Limits</t>
  </si>
  <si>
    <t>Aldrin</t>
  </si>
  <si>
    <t>4,4'-DDD</t>
  </si>
  <si>
    <t>CB12002</t>
  </si>
  <si>
    <t>2,4'-DDD</t>
  </si>
  <si>
    <t>CB12003</t>
  </si>
  <si>
    <t>8081B</t>
  </si>
  <si>
    <t>CB12004</t>
  </si>
  <si>
    <t>CB12005</t>
  </si>
  <si>
    <t>cis-Nonachlor</t>
  </si>
  <si>
    <t>alpha-Chlordane</t>
  </si>
  <si>
    <t>Dilution Factor of 5</t>
  </si>
  <si>
    <t>Compton &amp; Dolan</t>
  </si>
  <si>
    <t>CB12006</t>
  </si>
  <si>
    <t>362nd &amp; Tickle Creek</t>
  </si>
  <si>
    <t>CB12007</t>
  </si>
  <si>
    <t>Dup. (362nd &amp; Tickle)</t>
  </si>
  <si>
    <t>CB12011</t>
  </si>
  <si>
    <t>Langensand &amp; Tickle Cr.</t>
  </si>
  <si>
    <t>CB12008</t>
  </si>
  <si>
    <t>CB12009</t>
  </si>
  <si>
    <t>Tickle Cr &amp; Tickle Cr.</t>
  </si>
  <si>
    <t>CB12010</t>
  </si>
  <si>
    <t>Field Blank</t>
  </si>
  <si>
    <t>CB12012</t>
  </si>
  <si>
    <t>CB1012</t>
  </si>
  <si>
    <t>Isophorone</t>
  </si>
  <si>
    <t>Compton Rd. West</t>
  </si>
  <si>
    <t>CB11001</t>
  </si>
  <si>
    <t>CB11002</t>
  </si>
  <si>
    <t>CB11003</t>
  </si>
  <si>
    <t>CB11004</t>
  </si>
  <si>
    <t>CB11005</t>
  </si>
  <si>
    <t>CB11006</t>
  </si>
  <si>
    <t>CB11007</t>
  </si>
  <si>
    <t>CB11008</t>
  </si>
  <si>
    <t>CB11009</t>
  </si>
  <si>
    <t>CB11010</t>
  </si>
  <si>
    <t>CB0906</t>
  </si>
  <si>
    <t>CB0905</t>
  </si>
  <si>
    <t>CB0904</t>
  </si>
  <si>
    <t>CB0903</t>
  </si>
  <si>
    <t>CB0902</t>
  </si>
  <si>
    <t>CB0901</t>
  </si>
  <si>
    <t>CB0909</t>
  </si>
  <si>
    <t>CB0908</t>
  </si>
  <si>
    <t>CB0907</t>
  </si>
  <si>
    <t>CB0910</t>
  </si>
  <si>
    <t xml:space="preserve">acute &lt;3.0 </t>
  </si>
  <si>
    <t>ND</t>
  </si>
  <si>
    <t>CB0206</t>
  </si>
  <si>
    <t>CB0205</t>
  </si>
  <si>
    <t>CB0204</t>
  </si>
  <si>
    <t>CB0203</t>
  </si>
  <si>
    <t>CB0202</t>
  </si>
  <si>
    <t>CB0201</t>
  </si>
  <si>
    <t>CB0209</t>
  </si>
  <si>
    <t>CB0208</t>
  </si>
  <si>
    <t>CB0207</t>
  </si>
  <si>
    <t>CB0210</t>
  </si>
  <si>
    <t>CB0106</t>
  </si>
  <si>
    <t>CB0105</t>
  </si>
  <si>
    <t>CB0104</t>
  </si>
  <si>
    <t>CB0103</t>
  </si>
  <si>
    <t>CB0102</t>
  </si>
  <si>
    <t>CB0101</t>
  </si>
  <si>
    <t>CB0109</t>
  </si>
  <si>
    <t>CB0108</t>
  </si>
  <si>
    <t>CB0107</t>
  </si>
  <si>
    <t>CB0110</t>
  </si>
  <si>
    <t>CB0306</t>
  </si>
  <si>
    <t>CB0305</t>
  </si>
  <si>
    <t>CB0304</t>
  </si>
  <si>
    <t>CB0303</t>
  </si>
  <si>
    <t>CB0302</t>
  </si>
  <si>
    <t>CB0301</t>
  </si>
  <si>
    <t>CB0309</t>
  </si>
  <si>
    <t>CB0308</t>
  </si>
  <si>
    <t>CB0307</t>
  </si>
  <si>
    <t>CB0310</t>
  </si>
  <si>
    <t>CB04001</t>
  </si>
  <si>
    <t>CB04002</t>
  </si>
  <si>
    <t>CB04003</t>
  </si>
  <si>
    <t>CB04004</t>
  </si>
  <si>
    <t>CB04005</t>
  </si>
  <si>
    <t>CB04006</t>
  </si>
  <si>
    <t>CB04009</t>
  </si>
  <si>
    <t>CB04008</t>
  </si>
  <si>
    <t>CB04007</t>
  </si>
  <si>
    <t>CB04010</t>
  </si>
  <si>
    <t>CB1105006</t>
  </si>
  <si>
    <t>CB1105005</t>
  </si>
  <si>
    <t>CB1105004</t>
  </si>
  <si>
    <t>CB1105003</t>
  </si>
  <si>
    <t>CB1105002</t>
  </si>
  <si>
    <t>CB1105001</t>
  </si>
  <si>
    <t>CB1105009</t>
  </si>
  <si>
    <t>CB1105008</t>
  </si>
  <si>
    <t>CB1105007</t>
  </si>
  <si>
    <t>CB1105010</t>
  </si>
  <si>
    <t>`</t>
  </si>
  <si>
    <t>CB05001</t>
  </si>
  <si>
    <t>CB06001</t>
  </si>
  <si>
    <t>CB05002</t>
  </si>
  <si>
    <t>CB06002</t>
  </si>
  <si>
    <t>CB05003</t>
  </si>
  <si>
    <t>CB06003</t>
  </si>
  <si>
    <t>CB05004</t>
  </si>
  <si>
    <t>CB06004</t>
  </si>
  <si>
    <t>CB05005</t>
  </si>
  <si>
    <t>CB06005</t>
  </si>
  <si>
    <t>CB05006</t>
  </si>
  <si>
    <t>CB06006</t>
  </si>
  <si>
    <t>CB05010</t>
  </si>
  <si>
    <t>CB06010</t>
  </si>
  <si>
    <t>CB05007</t>
  </si>
  <si>
    <t>CB06007</t>
  </si>
  <si>
    <t>CB03007</t>
  </si>
  <si>
    <t>CB02007</t>
  </si>
  <si>
    <t>CB01007</t>
  </si>
  <si>
    <t>CB01008</t>
  </si>
  <si>
    <t>CB02008</t>
  </si>
  <si>
    <t>CB03008</t>
  </si>
  <si>
    <t>CB05008</t>
  </si>
  <si>
    <t>CB06008</t>
  </si>
  <si>
    <t>CB01009</t>
  </si>
  <si>
    <t>CB02009</t>
  </si>
  <si>
    <t>CB03009</t>
  </si>
  <si>
    <t>CB05009</t>
  </si>
  <si>
    <t>CB06009</t>
  </si>
  <si>
    <t>Table 1.  Stream sampling summary for September 2010 through June 2011</t>
  </si>
  <si>
    <t>CB1106001</t>
  </si>
  <si>
    <t>alpha-BHC</t>
  </si>
  <si>
    <t>CB1106002</t>
  </si>
  <si>
    <t>Heptachlor</t>
  </si>
  <si>
    <t>CB1106003</t>
  </si>
  <si>
    <r>
      <t>&lt;0.0036 ug/L (as a 24 hr. ave.)</t>
    </r>
    <r>
      <rPr>
        <vertAlign val="superscript"/>
        <sz val="11"/>
        <rFont val="Calibri"/>
        <family val="2"/>
      </rPr>
      <t>6</t>
    </r>
  </si>
  <si>
    <t>CB1106004</t>
  </si>
  <si>
    <t>CB1106005</t>
  </si>
  <si>
    <r>
      <t xml:space="preserve">&lt; 0.056 </t>
    </r>
    <r>
      <rPr>
        <vertAlign val="superscript"/>
        <sz val="10"/>
        <rFont val="Arial"/>
        <family val="2"/>
      </rPr>
      <t>2</t>
    </r>
  </si>
  <si>
    <t>CB1106010</t>
  </si>
  <si>
    <r>
      <t xml:space="preserve">&lt; 0.041 </t>
    </r>
    <r>
      <rPr>
        <vertAlign val="superscript"/>
        <sz val="10"/>
        <rFont val="Arial"/>
        <family val="2"/>
      </rPr>
      <t>2</t>
    </r>
  </si>
  <si>
    <r>
      <t xml:space="preserve">&lt; 0.001 </t>
    </r>
    <r>
      <rPr>
        <vertAlign val="superscript"/>
        <sz val="10"/>
        <rFont val="Arial"/>
        <family val="2"/>
      </rPr>
      <t>4</t>
    </r>
  </si>
  <si>
    <t>CB1106006</t>
  </si>
  <si>
    <t>CB1106009</t>
  </si>
  <si>
    <t>CB1106008</t>
  </si>
  <si>
    <t>CB1106007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</si>
</sst>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2" fontId="6" fillId="0" borderId="4" xfId="0" applyNumberFormat="1" applyFont="1" applyFill="1" applyBorder="1" applyAlignment="1">
      <alignment horizontal="center" wrapText="1"/>
    </xf>
    <xf numFmtId="1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Fill="1"/>
    <xf numFmtId="2" fontId="6" fillId="0" borderId="0" xfId="0" applyNumberFormat="1" applyFont="1"/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10" fillId="0" borderId="0" xfId="0" applyFont="1" applyFill="1" applyAlignment="1">
      <alignment horizontal="center"/>
    </xf>
    <xf numFmtId="14" fontId="7" fillId="0" borderId="0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6" fillId="0" borderId="16" xfId="0" applyNumberFormat="1" applyFont="1" applyFill="1" applyBorder="1" applyAlignment="1">
      <alignment horizontal="center" wrapText="1"/>
    </xf>
    <xf numFmtId="2" fontId="6" fillId="2" borderId="16" xfId="0" applyNumberFormat="1" applyFont="1" applyFill="1" applyBorder="1" applyAlignment="1">
      <alignment horizontal="center" wrapText="1"/>
    </xf>
    <xf numFmtId="2" fontId="6" fillId="2" borderId="17" xfId="0" applyNumberFormat="1" applyFont="1" applyFill="1" applyBorder="1" applyAlignment="1">
      <alignment horizontal="center" wrapText="1"/>
    </xf>
    <xf numFmtId="2" fontId="6" fillId="0" borderId="18" xfId="0" applyNumberFormat="1" applyFont="1" applyFill="1" applyBorder="1" applyAlignment="1">
      <alignment horizontal="center" wrapText="1"/>
    </xf>
    <xf numFmtId="2" fontId="6" fillId="2" borderId="18" xfId="0" applyNumberFormat="1" applyFont="1" applyFill="1" applyBorder="1" applyAlignment="1">
      <alignment horizontal="center" wrapText="1"/>
    </xf>
    <xf numFmtId="2" fontId="6" fillId="2" borderId="19" xfId="0" applyNumberFormat="1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4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8" fillId="4" borderId="0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9" fontId="18" fillId="4" borderId="0" xfId="1" applyNumberFormat="1" applyFont="1" applyFill="1" applyBorder="1" applyAlignment="1">
      <alignment horizontal="center"/>
    </xf>
    <xf numFmtId="164" fontId="18" fillId="4" borderId="0" xfId="1" applyNumberFormat="1" applyFont="1" applyFill="1" applyBorder="1" applyAlignment="1">
      <alignment horizontal="center"/>
    </xf>
    <xf numFmtId="0" fontId="18" fillId="4" borderId="0" xfId="1" applyNumberFormat="1" applyFont="1" applyFill="1" applyBorder="1" applyAlignment="1">
      <alignment horizontal="center"/>
    </xf>
    <xf numFmtId="14" fontId="0" fillId="4" borderId="14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49" fontId="18" fillId="4" borderId="14" xfId="1" applyNumberFormat="1" applyFont="1" applyFill="1" applyBorder="1" applyAlignment="1">
      <alignment horizontal="center"/>
    </xf>
    <xf numFmtId="0" fontId="18" fillId="4" borderId="14" xfId="1" applyFont="1" applyFill="1" applyBorder="1" applyAlignment="1">
      <alignment horizontal="center"/>
    </xf>
    <xf numFmtId="164" fontId="18" fillId="4" borderId="14" xfId="1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17" fillId="4" borderId="0" xfId="1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8" fillId="4" borderId="14" xfId="1" applyNumberFormat="1" applyFont="1" applyFill="1" applyBorder="1" applyAlignment="1">
      <alignment horizontal="center"/>
    </xf>
    <xf numFmtId="0" fontId="0" fillId="0" borderId="0" xfId="0" applyFill="1"/>
    <xf numFmtId="0" fontId="7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2" fontId="7" fillId="2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2" fontId="13" fillId="0" borderId="21" xfId="0" applyNumberFormat="1" applyFont="1" applyFill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2" fontId="15" fillId="0" borderId="21" xfId="0" applyNumberFormat="1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</cellXfs>
  <cellStyles count="2">
    <cellStyle name="Normal" xfId="0" builtinId="0"/>
    <cellStyle name="Normal_RPTDT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9.  Average Phosphorus (95% CI)</a:t>
            </a:r>
          </a:p>
        </c:rich>
      </c:tx>
      <c:layout>
        <c:manualLayout>
          <c:xMode val="edge"/>
          <c:yMode val="edge"/>
          <c:x val="0.33438188151009596"/>
          <c:y val="2.68713121386144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72757336150592"/>
          <c:y val="0.14144771377262225"/>
          <c:w val="0.68867995025054485"/>
          <c:h val="0.55662188099808674"/>
        </c:manualLayout>
      </c:layout>
      <c:lineChart>
        <c:grouping val="standard"/>
        <c:varyColors val="0"/>
        <c:ser>
          <c:idx val="0"/>
          <c:order val="0"/>
          <c:tx>
            <c:strRef>
              <c:f>Data!$C$15</c:f>
              <c:strCache>
                <c:ptCount val="1"/>
                <c:pt idx="0">
                  <c:v>Total Phosphorus mg/L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Summary!$E$3:$E$14</c:f>
                <c:numCache>
                  <c:formatCode>General</c:formatCode>
                  <c:ptCount val="12"/>
                  <c:pt idx="1">
                    <c:v>1.3385932914817704E-2</c:v>
                  </c:pt>
                  <c:pt idx="2">
                    <c:v>4.0843545389694078E-2</c:v>
                  </c:pt>
                  <c:pt idx="3">
                    <c:v>5.3333569166145255E-2</c:v>
                  </c:pt>
                  <c:pt idx="4">
                    <c:v>4.2088456849829967E-2</c:v>
                  </c:pt>
                  <c:pt idx="5">
                    <c:v>3.5896283930234335E-2</c:v>
                  </c:pt>
                  <c:pt idx="6">
                    <c:v>3.6580475666672239E-2</c:v>
                  </c:pt>
                  <c:pt idx="8">
                    <c:v>6.6023026286288937E-3</c:v>
                  </c:pt>
                  <c:pt idx="9">
                    <c:v>5.282101854375775E-3</c:v>
                  </c:pt>
                  <c:pt idx="10">
                    <c:v>5.4284988716955624E-3</c:v>
                  </c:pt>
                  <c:pt idx="11">
                    <c:v>2.3867433879661216E-2</c:v>
                  </c:pt>
                </c:numCache>
              </c:numRef>
            </c:plus>
            <c:minus>
              <c:numRef>
                <c:f>Summary!$E$3:$E$14</c:f>
                <c:numCache>
                  <c:formatCode>General</c:formatCode>
                  <c:ptCount val="12"/>
                  <c:pt idx="1">
                    <c:v>1.3385932914817704E-2</c:v>
                  </c:pt>
                  <c:pt idx="2">
                    <c:v>4.0843545389694078E-2</c:v>
                  </c:pt>
                  <c:pt idx="3">
                    <c:v>5.3333569166145255E-2</c:v>
                  </c:pt>
                  <c:pt idx="4">
                    <c:v>4.2088456849829967E-2</c:v>
                  </c:pt>
                  <c:pt idx="5">
                    <c:v>3.5896283930234335E-2</c:v>
                  </c:pt>
                  <c:pt idx="6">
                    <c:v>3.6580475666672239E-2</c:v>
                  </c:pt>
                  <c:pt idx="8">
                    <c:v>6.6023026286288937E-3</c:v>
                  </c:pt>
                  <c:pt idx="9">
                    <c:v>5.282101854375775E-3</c:v>
                  </c:pt>
                  <c:pt idx="10">
                    <c:v>5.4284988716955624E-3</c:v>
                  </c:pt>
                  <c:pt idx="11">
                    <c:v>2.3867433879661216E-2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Summary!$B$3:$B$14</c:f>
              <c:numCache>
                <c:formatCode>0.00</c:formatCode>
                <c:ptCount val="12"/>
                <c:pt idx="1">
                  <c:v>1.325E-2</c:v>
                </c:pt>
                <c:pt idx="2">
                  <c:v>3.6000000000000004E-2</c:v>
                </c:pt>
                <c:pt idx="3">
                  <c:v>5.8250000000000003E-2</c:v>
                </c:pt>
                <c:pt idx="4">
                  <c:v>4.7875000000000001E-2</c:v>
                </c:pt>
                <c:pt idx="5">
                  <c:v>3.6250000000000004E-2</c:v>
                </c:pt>
                <c:pt idx="6">
                  <c:v>4.9500000000000002E-2</c:v>
                </c:pt>
                <c:pt idx="8">
                  <c:v>9.4999999999999998E-3</c:v>
                </c:pt>
                <c:pt idx="9">
                  <c:v>3.6249999999999998E-3</c:v>
                </c:pt>
                <c:pt idx="10">
                  <c:v>8.3750000000000005E-3</c:v>
                </c:pt>
                <c:pt idx="11">
                  <c:v>4.1499999999999995E-2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0624"/>
        <c:axId val="48412544"/>
      </c:lineChart>
      <c:catAx>
        <c:axId val="4841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Location</a:t>
                </a:r>
              </a:p>
            </c:rich>
          </c:tx>
          <c:layout>
            <c:manualLayout>
              <c:xMode val="edge"/>
              <c:yMode val="edge"/>
              <c:x val="0.43186626828879227"/>
              <c:y val="0.927063327610364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8412544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4841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layout>
            <c:manualLayout>
              <c:xMode val="edge"/>
              <c:yMode val="edge"/>
              <c:x val="0.11740041928721176"/>
              <c:y val="0.3024547589446069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841062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2.  pH </a:t>
            </a:r>
          </a:p>
        </c:rich>
      </c:tx>
      <c:layout>
        <c:manualLayout>
          <c:xMode val="edge"/>
          <c:yMode val="edge"/>
          <c:x val="0.49384253003877482"/>
          <c:y val="5.74285963332074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928050186908459E-2"/>
          <c:y val="0.17676811268967191"/>
          <c:w val="0.72951861130994988"/>
          <c:h val="0.49765271038537157"/>
        </c:manualLayout>
      </c:layout>
      <c:lineChart>
        <c:grouping val="standard"/>
        <c:varyColors val="0"/>
        <c:ser>
          <c:idx val="10"/>
          <c:order val="0"/>
          <c:tx>
            <c:strRef>
              <c:f>Data!$A$3</c:f>
              <c:strCache>
                <c:ptCount val="1"/>
                <c:pt idx="0">
                  <c:v>9/29/2010</c:v>
                </c:pt>
              </c:strCache>
            </c:strRef>
          </c:tx>
          <c:val>
            <c:numRef>
              <c:f>Data!$G$3:$G$13</c:f>
              <c:numCache>
                <c:formatCode>0.0</c:formatCode>
                <c:ptCount val="11"/>
                <c:pt idx="0">
                  <c:v>7.11</c:v>
                </c:pt>
                <c:pt idx="1">
                  <c:v>7.19</c:v>
                </c:pt>
                <c:pt idx="2">
                  <c:v>7.27</c:v>
                </c:pt>
                <c:pt idx="3">
                  <c:v>6.92</c:v>
                </c:pt>
                <c:pt idx="4">
                  <c:v>6.84</c:v>
                </c:pt>
                <c:pt idx="5">
                  <c:v>7.11</c:v>
                </c:pt>
                <c:pt idx="7">
                  <c:v>6.93</c:v>
                </c:pt>
                <c:pt idx="8">
                  <c:v>6.8</c:v>
                </c:pt>
                <c:pt idx="9">
                  <c:v>7.1</c:v>
                </c:pt>
                <c:pt idx="10">
                  <c:v>7.14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Data!$G$17:$G$27</c:f>
              <c:numCache>
                <c:formatCode>0.0</c:formatCode>
                <c:ptCount val="11"/>
                <c:pt idx="0">
                  <c:v>5.91</c:v>
                </c:pt>
                <c:pt idx="1">
                  <c:v>6.68</c:v>
                </c:pt>
                <c:pt idx="2">
                  <c:v>6.95</c:v>
                </c:pt>
                <c:pt idx="3">
                  <c:v>6.86</c:v>
                </c:pt>
                <c:pt idx="4">
                  <c:v>6.02</c:v>
                </c:pt>
                <c:pt idx="5">
                  <c:v>5.74</c:v>
                </c:pt>
                <c:pt idx="7">
                  <c:v>6.64</c:v>
                </c:pt>
                <c:pt idx="8">
                  <c:v>6.86</c:v>
                </c:pt>
                <c:pt idx="9">
                  <c:v>6.9</c:v>
                </c:pt>
                <c:pt idx="10">
                  <c:v>7.27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Data!$G$32:$G$42</c:f>
              <c:numCache>
                <c:formatCode>0.0</c:formatCode>
                <c:ptCount val="11"/>
                <c:pt idx="0">
                  <c:v>6.1</c:v>
                </c:pt>
                <c:pt idx="1">
                  <c:v>6.32</c:v>
                </c:pt>
                <c:pt idx="2">
                  <c:v>6.59</c:v>
                </c:pt>
                <c:pt idx="3">
                  <c:v>6.35</c:v>
                </c:pt>
                <c:pt idx="4">
                  <c:v>6.3</c:v>
                </c:pt>
                <c:pt idx="7">
                  <c:v>6.61</c:v>
                </c:pt>
                <c:pt idx="8">
                  <c:v>6.47</c:v>
                </c:pt>
                <c:pt idx="9">
                  <c:v>6.68</c:v>
                </c:pt>
                <c:pt idx="10">
                  <c:v>6.64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Data!$G$46:$G$56</c:f>
              <c:numCache>
                <c:formatCode>0.0</c:formatCode>
                <c:ptCount val="11"/>
                <c:pt idx="0">
                  <c:v>5.79</c:v>
                </c:pt>
                <c:pt idx="1">
                  <c:v>6.24</c:v>
                </c:pt>
                <c:pt idx="2">
                  <c:v>6.3</c:v>
                </c:pt>
                <c:pt idx="3">
                  <c:v>6.2</c:v>
                </c:pt>
                <c:pt idx="4">
                  <c:v>6.1</c:v>
                </c:pt>
                <c:pt idx="5">
                  <c:v>6.54</c:v>
                </c:pt>
                <c:pt idx="7">
                  <c:v>6.38</c:v>
                </c:pt>
                <c:pt idx="8">
                  <c:v>6.17</c:v>
                </c:pt>
                <c:pt idx="9">
                  <c:v>6.47</c:v>
                </c:pt>
                <c:pt idx="10">
                  <c:v>6.57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Data!$G$61:$G$71</c:f>
              <c:numCache>
                <c:formatCode>0.0</c:formatCode>
                <c:ptCount val="11"/>
                <c:pt idx="0">
                  <c:v>6.08</c:v>
                </c:pt>
                <c:pt idx="1">
                  <c:v>6.35</c:v>
                </c:pt>
                <c:pt idx="2">
                  <c:v>6.35</c:v>
                </c:pt>
                <c:pt idx="3">
                  <c:v>6.58</c:v>
                </c:pt>
                <c:pt idx="4">
                  <c:v>6.38</c:v>
                </c:pt>
                <c:pt idx="5">
                  <c:v>7.02</c:v>
                </c:pt>
                <c:pt idx="7">
                  <c:v>6.45</c:v>
                </c:pt>
                <c:pt idx="8">
                  <c:v>6.45</c:v>
                </c:pt>
                <c:pt idx="9">
                  <c:v>6.6</c:v>
                </c:pt>
                <c:pt idx="10">
                  <c:v>6.77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Data!$G$76:$G$86</c:f>
              <c:numCache>
                <c:formatCode>0.0</c:formatCode>
                <c:ptCount val="11"/>
                <c:pt idx="0">
                  <c:v>6.35</c:v>
                </c:pt>
                <c:pt idx="1">
                  <c:v>6.35</c:v>
                </c:pt>
                <c:pt idx="2">
                  <c:v>6.62</c:v>
                </c:pt>
                <c:pt idx="3">
                  <c:v>6.79</c:v>
                </c:pt>
                <c:pt idx="4">
                  <c:v>6.67</c:v>
                </c:pt>
                <c:pt idx="5">
                  <c:v>6.96</c:v>
                </c:pt>
                <c:pt idx="7">
                  <c:v>6.89</c:v>
                </c:pt>
                <c:pt idx="8">
                  <c:v>6.67</c:v>
                </c:pt>
                <c:pt idx="9">
                  <c:v>6.74</c:v>
                </c:pt>
                <c:pt idx="10">
                  <c:v>6.86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Data!$G$91:$G$101</c:f>
              <c:numCache>
                <c:formatCode>0.0</c:formatCode>
                <c:ptCount val="11"/>
                <c:pt idx="0">
                  <c:v>6.26</c:v>
                </c:pt>
                <c:pt idx="1">
                  <c:v>6.34</c:v>
                </c:pt>
                <c:pt idx="2">
                  <c:v>6.41</c:v>
                </c:pt>
                <c:pt idx="3">
                  <c:v>6.17</c:v>
                </c:pt>
                <c:pt idx="4">
                  <c:v>6.25</c:v>
                </c:pt>
                <c:pt idx="5">
                  <c:v>5.3</c:v>
                </c:pt>
                <c:pt idx="7">
                  <c:v>6.24</c:v>
                </c:pt>
                <c:pt idx="8">
                  <c:v>6.56</c:v>
                </c:pt>
                <c:pt idx="9">
                  <c:v>6.56</c:v>
                </c:pt>
                <c:pt idx="10">
                  <c:v>6.81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Data!$G$106:$G$116</c:f>
              <c:numCache>
                <c:formatCode>0.0</c:formatCode>
                <c:ptCount val="11"/>
                <c:pt idx="0">
                  <c:v>5.92</c:v>
                </c:pt>
                <c:pt idx="1">
                  <c:v>6.2</c:v>
                </c:pt>
                <c:pt idx="2">
                  <c:v>6.23</c:v>
                </c:pt>
                <c:pt idx="3">
                  <c:v>6.67</c:v>
                </c:pt>
                <c:pt idx="4">
                  <c:v>6.49</c:v>
                </c:pt>
                <c:pt idx="5">
                  <c:v>6.8</c:v>
                </c:pt>
                <c:pt idx="7">
                  <c:v>6.45</c:v>
                </c:pt>
                <c:pt idx="8">
                  <c:v>6.5</c:v>
                </c:pt>
                <c:pt idx="9">
                  <c:v>6.37</c:v>
                </c:pt>
                <c:pt idx="10">
                  <c:v>6.85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Data!$G$121:$G$131</c:f>
              <c:numCache>
                <c:formatCode>0.0</c:formatCode>
                <c:ptCount val="11"/>
                <c:pt idx="0">
                  <c:v>5.88</c:v>
                </c:pt>
                <c:pt idx="1">
                  <c:v>6.77</c:v>
                </c:pt>
                <c:pt idx="2">
                  <c:v>6.75</c:v>
                </c:pt>
                <c:pt idx="3">
                  <c:v>6.6</c:v>
                </c:pt>
                <c:pt idx="4">
                  <c:v>6.45</c:v>
                </c:pt>
                <c:pt idx="5">
                  <c:v>6.54</c:v>
                </c:pt>
                <c:pt idx="7">
                  <c:v>6.47</c:v>
                </c:pt>
                <c:pt idx="8">
                  <c:v>6.3</c:v>
                </c:pt>
                <c:pt idx="9">
                  <c:v>6.57</c:v>
                </c:pt>
                <c:pt idx="10">
                  <c:v>6.89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Data!$G$136:$G$146</c:f>
              <c:numCache>
                <c:formatCode>0.0</c:formatCode>
                <c:ptCount val="11"/>
                <c:pt idx="0">
                  <c:v>5.99</c:v>
                </c:pt>
                <c:pt idx="1">
                  <c:v>6.52</c:v>
                </c:pt>
                <c:pt idx="2">
                  <c:v>6.77</c:v>
                </c:pt>
                <c:pt idx="3">
                  <c:v>6.5</c:v>
                </c:pt>
                <c:pt idx="4">
                  <c:v>6.2</c:v>
                </c:pt>
                <c:pt idx="5">
                  <c:v>6.41</c:v>
                </c:pt>
                <c:pt idx="7">
                  <c:v>6.52</c:v>
                </c:pt>
                <c:pt idx="8">
                  <c:v>6.28</c:v>
                </c:pt>
                <c:pt idx="9">
                  <c:v>6.44</c:v>
                </c:pt>
                <c:pt idx="10">
                  <c:v>7.04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64512"/>
        <c:axId val="100466048"/>
      </c:lineChart>
      <c:catAx>
        <c:axId val="10046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46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66048"/>
        <c:scaling>
          <c:orientation val="minMax"/>
          <c:max val="8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pH </a:t>
                </a:r>
              </a:p>
            </c:rich>
          </c:tx>
          <c:layout>
            <c:manualLayout>
              <c:xMode val="edge"/>
              <c:yMode val="edge"/>
              <c:x val="1.9559862709469043E-2"/>
              <c:y val="0.2878794394243158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464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4118050584586"/>
          <c:y val="0.24747537554115745"/>
          <c:w val="0.12344992742384477"/>
          <c:h val="0.4448441177325159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7. Average </a:t>
            </a:r>
            <a:r>
              <a:rPr lang="en-US" i="1"/>
              <a:t>E.</a:t>
            </a:r>
            <a:r>
              <a:rPr lang="en-US" i="1" baseline="0"/>
              <a:t> coli </a:t>
            </a:r>
            <a:r>
              <a:rPr lang="en-US" i="0" baseline="0"/>
              <a:t>(95% CI)</a:t>
            </a:r>
            <a:endParaRPr lang="en-US" i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Summary!$E$79:$E$89</c:f>
                <c:numCache>
                  <c:formatCode>General</c:formatCode>
                  <c:ptCount val="11"/>
                  <c:pt idx="0">
                    <c:v>51.981855821022108</c:v>
                  </c:pt>
                  <c:pt idx="1">
                    <c:v>154.48753410485108</c:v>
                  </c:pt>
                  <c:pt idx="2">
                    <c:v>275.58152519090987</c:v>
                  </c:pt>
                  <c:pt idx="3">
                    <c:v>481.5784732637988</c:v>
                  </c:pt>
                  <c:pt idx="4">
                    <c:v>516.31906895285761</c:v>
                  </c:pt>
                  <c:pt idx="5">
                    <c:v>483.3379933484473</c:v>
                  </c:pt>
                  <c:pt idx="7">
                    <c:v>110.22040266204219</c:v>
                  </c:pt>
                  <c:pt idx="8">
                    <c:v>7.9043553726278102</c:v>
                  </c:pt>
                  <c:pt idx="9">
                    <c:v>122.02240279069584</c:v>
                  </c:pt>
                  <c:pt idx="10">
                    <c:v>83.736324146161962</c:v>
                  </c:pt>
                </c:numCache>
              </c:numRef>
            </c:plus>
            <c:minus>
              <c:numRef>
                <c:f>Summary!$E$79:$E$89</c:f>
                <c:numCache>
                  <c:formatCode>General</c:formatCode>
                  <c:ptCount val="11"/>
                  <c:pt idx="0">
                    <c:v>51.981855821022108</c:v>
                  </c:pt>
                  <c:pt idx="1">
                    <c:v>154.48753410485108</c:v>
                  </c:pt>
                  <c:pt idx="2">
                    <c:v>275.58152519090987</c:v>
                  </c:pt>
                  <c:pt idx="3">
                    <c:v>481.5784732637988</c:v>
                  </c:pt>
                  <c:pt idx="4">
                    <c:v>516.31906895285761</c:v>
                  </c:pt>
                  <c:pt idx="5">
                    <c:v>483.3379933484473</c:v>
                  </c:pt>
                  <c:pt idx="7">
                    <c:v>110.22040266204219</c:v>
                  </c:pt>
                  <c:pt idx="8">
                    <c:v>7.9043553726278102</c:v>
                  </c:pt>
                  <c:pt idx="9">
                    <c:v>122.02240279069584</c:v>
                  </c:pt>
                  <c:pt idx="10">
                    <c:v>83.736324146161962</c:v>
                  </c:pt>
                </c:numCache>
              </c:numRef>
            </c:minus>
          </c:errBars>
          <c:cat>
            <c:strRef>
              <c:f>Data!$B$3:$B$13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Summary!$B$79:$B$89</c:f>
              <c:numCache>
                <c:formatCode>0.00</c:formatCode>
                <c:ptCount val="11"/>
                <c:pt idx="0">
                  <c:v>66.739999999999995</c:v>
                </c:pt>
                <c:pt idx="1">
                  <c:v>126.57000000000002</c:v>
                </c:pt>
                <c:pt idx="2">
                  <c:v>286.59000000000003</c:v>
                </c:pt>
                <c:pt idx="3">
                  <c:v>358.49</c:v>
                </c:pt>
                <c:pt idx="4">
                  <c:v>512.29999999999995</c:v>
                </c:pt>
                <c:pt idx="5">
                  <c:v>405.51</c:v>
                </c:pt>
                <c:pt idx="7">
                  <c:v>88.619999999999976</c:v>
                </c:pt>
                <c:pt idx="8">
                  <c:v>10.940000000000001</c:v>
                </c:pt>
                <c:pt idx="9">
                  <c:v>128.1</c:v>
                </c:pt>
                <c:pt idx="10">
                  <c:v>84.560000000000016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280000"/>
        <c:axId val="101281792"/>
      </c:lineChart>
      <c:catAx>
        <c:axId val="1012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1281792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012817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 coli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28000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6.  E. Coli </a:t>
            </a:r>
          </a:p>
        </c:rich>
      </c:tx>
      <c:layout>
        <c:manualLayout>
          <c:xMode val="edge"/>
          <c:yMode val="edge"/>
          <c:x val="0.45423499145940088"/>
          <c:y val="1.9315641100418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53556485355637"/>
          <c:y val="0.11955009387923847"/>
          <c:w val="0.7029288702928943"/>
          <c:h val="0.54407465733450755"/>
        </c:manualLayout>
      </c:layout>
      <c:lineChart>
        <c:grouping val="standard"/>
        <c:varyColors val="0"/>
        <c:ser>
          <c:idx val="10"/>
          <c:order val="0"/>
          <c:tx>
            <c:strRef>
              <c:f>Data!$A$3</c:f>
              <c:strCache>
                <c:ptCount val="1"/>
                <c:pt idx="0">
                  <c:v>9/29/2010</c:v>
                </c:pt>
              </c:strCache>
            </c:strRef>
          </c:tx>
          <c:val>
            <c:numRef>
              <c:f>Data!$H$3:$H$13</c:f>
              <c:numCache>
                <c:formatCode>0</c:formatCode>
                <c:ptCount val="11"/>
                <c:pt idx="0">
                  <c:v>35.9</c:v>
                </c:pt>
                <c:pt idx="1">
                  <c:v>124</c:v>
                </c:pt>
                <c:pt idx="2">
                  <c:v>135</c:v>
                </c:pt>
                <c:pt idx="3">
                  <c:v>204</c:v>
                </c:pt>
                <c:pt idx="4">
                  <c:v>148</c:v>
                </c:pt>
                <c:pt idx="5">
                  <c:v>44.8</c:v>
                </c:pt>
                <c:pt idx="7">
                  <c:v>73.8</c:v>
                </c:pt>
                <c:pt idx="8">
                  <c:v>10.8</c:v>
                </c:pt>
                <c:pt idx="9">
                  <c:v>13.5</c:v>
                </c:pt>
                <c:pt idx="10">
                  <c:v>18.3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Data!$H$17:$H$27</c:f>
              <c:numCache>
                <c:formatCode>0</c:formatCode>
                <c:ptCount val="11"/>
                <c:pt idx="0">
                  <c:v>270</c:v>
                </c:pt>
                <c:pt idx="1">
                  <c:v>222</c:v>
                </c:pt>
                <c:pt idx="2">
                  <c:v>1410</c:v>
                </c:pt>
                <c:pt idx="3">
                  <c:v>2420</c:v>
                </c:pt>
                <c:pt idx="4">
                  <c:v>2420</c:v>
                </c:pt>
                <c:pt idx="5">
                  <c:v>2420</c:v>
                </c:pt>
                <c:pt idx="7">
                  <c:v>517</c:v>
                </c:pt>
                <c:pt idx="8">
                  <c:v>25.6</c:v>
                </c:pt>
                <c:pt idx="9">
                  <c:v>461</c:v>
                </c:pt>
                <c:pt idx="10">
                  <c:v>178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Data!$H$32:$H$42</c:f>
              <c:numCache>
                <c:formatCode>0</c:formatCode>
                <c:ptCount val="11"/>
                <c:pt idx="0">
                  <c:v>60.1</c:v>
                </c:pt>
                <c:pt idx="1">
                  <c:v>19.899999999999999</c:v>
                </c:pt>
                <c:pt idx="2">
                  <c:v>93.3</c:v>
                </c:pt>
                <c:pt idx="3">
                  <c:v>59.4</c:v>
                </c:pt>
                <c:pt idx="4">
                  <c:v>1410</c:v>
                </c:pt>
                <c:pt idx="5">
                  <c:v>240</c:v>
                </c:pt>
                <c:pt idx="7">
                  <c:v>14.8</c:v>
                </c:pt>
                <c:pt idx="8">
                  <c:v>35.9</c:v>
                </c:pt>
                <c:pt idx="9">
                  <c:v>30.1</c:v>
                </c:pt>
                <c:pt idx="10">
                  <c:v>52.9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Data!$H$46:$H$56</c:f>
              <c:numCache>
                <c:formatCode>0</c:formatCode>
                <c:ptCount val="11"/>
                <c:pt idx="0">
                  <c:v>122</c:v>
                </c:pt>
                <c:pt idx="1">
                  <c:v>770</c:v>
                </c:pt>
                <c:pt idx="2">
                  <c:v>411</c:v>
                </c:pt>
                <c:pt idx="3">
                  <c:v>397</c:v>
                </c:pt>
                <c:pt idx="4">
                  <c:v>299</c:v>
                </c:pt>
                <c:pt idx="5">
                  <c:v>687</c:v>
                </c:pt>
                <c:pt idx="7">
                  <c:v>248</c:v>
                </c:pt>
                <c:pt idx="8">
                  <c:v>19.7</c:v>
                </c:pt>
                <c:pt idx="9">
                  <c:v>461</c:v>
                </c:pt>
                <c:pt idx="10">
                  <c:v>411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Data!$H$61:$H$71</c:f>
              <c:numCache>
                <c:formatCode>0</c:formatCode>
                <c:ptCount val="11"/>
                <c:pt idx="0">
                  <c:v>81.599999999999994</c:v>
                </c:pt>
                <c:pt idx="1">
                  <c:v>10.8</c:v>
                </c:pt>
                <c:pt idx="2">
                  <c:v>114</c:v>
                </c:pt>
                <c:pt idx="3">
                  <c:v>10.9</c:v>
                </c:pt>
                <c:pt idx="4">
                  <c:v>10.9</c:v>
                </c:pt>
                <c:pt idx="5">
                  <c:v>29.2</c:v>
                </c:pt>
                <c:pt idx="7">
                  <c:v>6.3</c:v>
                </c:pt>
                <c:pt idx="8">
                  <c:v>2</c:v>
                </c:pt>
                <c:pt idx="9">
                  <c:v>5.2</c:v>
                </c:pt>
                <c:pt idx="10">
                  <c:v>8.5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Data!$H$76:$H$86</c:f>
              <c:numCache>
                <c:formatCode>0</c:formatCode>
                <c:ptCount val="11"/>
                <c:pt idx="0">
                  <c:v>10.8</c:v>
                </c:pt>
                <c:pt idx="1">
                  <c:v>2</c:v>
                </c:pt>
                <c:pt idx="2">
                  <c:v>7.4</c:v>
                </c:pt>
                <c:pt idx="3">
                  <c:v>3.1</c:v>
                </c:pt>
                <c:pt idx="4">
                  <c:v>13.5</c:v>
                </c:pt>
                <c:pt idx="5">
                  <c:v>30.5</c:v>
                </c:pt>
                <c:pt idx="7">
                  <c:v>4.0999999999999996</c:v>
                </c:pt>
                <c:pt idx="8">
                  <c:v>6.3</c:v>
                </c:pt>
                <c:pt idx="9">
                  <c:v>5.2</c:v>
                </c:pt>
                <c:pt idx="10">
                  <c:v>12.2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Data!$H$91:$H$101</c:f>
              <c:numCache>
                <c:formatCode>0</c:formatCode>
                <c:ptCount val="11"/>
                <c:pt idx="0">
                  <c:v>27.5</c:v>
                </c:pt>
                <c:pt idx="1">
                  <c:v>2</c:v>
                </c:pt>
                <c:pt idx="2">
                  <c:v>7.4</c:v>
                </c:pt>
                <c:pt idx="3">
                  <c:v>20.100000000000001</c:v>
                </c:pt>
                <c:pt idx="4">
                  <c:v>14.6</c:v>
                </c:pt>
                <c:pt idx="5">
                  <c:v>27.5</c:v>
                </c:pt>
                <c:pt idx="7">
                  <c:v>0</c:v>
                </c:pt>
                <c:pt idx="8">
                  <c:v>2</c:v>
                </c:pt>
                <c:pt idx="9">
                  <c:v>10.8</c:v>
                </c:pt>
                <c:pt idx="10">
                  <c:v>10.9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Data!$H$106:$H$116</c:f>
              <c:numCache>
                <c:formatCode>0</c:formatCode>
                <c:ptCount val="11"/>
                <c:pt idx="0">
                  <c:v>10.9</c:v>
                </c:pt>
                <c:pt idx="1">
                  <c:v>13.4</c:v>
                </c:pt>
                <c:pt idx="2">
                  <c:v>16.8</c:v>
                </c:pt>
                <c:pt idx="3">
                  <c:v>20.399999999999999</c:v>
                </c:pt>
                <c:pt idx="4">
                  <c:v>152</c:v>
                </c:pt>
                <c:pt idx="5">
                  <c:v>17.100000000000001</c:v>
                </c:pt>
                <c:pt idx="7">
                  <c:v>9.6</c:v>
                </c:pt>
                <c:pt idx="8">
                  <c:v>2</c:v>
                </c:pt>
                <c:pt idx="9">
                  <c:v>15.8</c:v>
                </c:pt>
                <c:pt idx="10">
                  <c:v>9.6999999999999993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Data!$H$121:$H$131</c:f>
              <c:numCache>
                <c:formatCode>0</c:formatCode>
                <c:ptCount val="11"/>
                <c:pt idx="0">
                  <c:v>24</c:v>
                </c:pt>
                <c:pt idx="1">
                  <c:v>51.2</c:v>
                </c:pt>
                <c:pt idx="2">
                  <c:v>345</c:v>
                </c:pt>
                <c:pt idx="3">
                  <c:v>308</c:v>
                </c:pt>
                <c:pt idx="4">
                  <c:v>167</c:v>
                </c:pt>
                <c:pt idx="5">
                  <c:v>387</c:v>
                </c:pt>
                <c:pt idx="7">
                  <c:v>6.3</c:v>
                </c:pt>
                <c:pt idx="8">
                  <c:v>3.1</c:v>
                </c:pt>
                <c:pt idx="9">
                  <c:v>219</c:v>
                </c:pt>
                <c:pt idx="10">
                  <c:v>23.1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Data!$H$136:$H$146</c:f>
              <c:numCache>
                <c:formatCode>0</c:formatCode>
                <c:ptCount val="11"/>
                <c:pt idx="0">
                  <c:v>24.6</c:v>
                </c:pt>
                <c:pt idx="1">
                  <c:v>50.4</c:v>
                </c:pt>
                <c:pt idx="2">
                  <c:v>326</c:v>
                </c:pt>
                <c:pt idx="3">
                  <c:v>142</c:v>
                </c:pt>
                <c:pt idx="4">
                  <c:v>488</c:v>
                </c:pt>
                <c:pt idx="5">
                  <c:v>172</c:v>
                </c:pt>
                <c:pt idx="7">
                  <c:v>6.3</c:v>
                </c:pt>
                <c:pt idx="8">
                  <c:v>2</c:v>
                </c:pt>
                <c:pt idx="9">
                  <c:v>59.4</c:v>
                </c:pt>
                <c:pt idx="10">
                  <c:v>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89504"/>
        <c:axId val="102791040"/>
      </c:lineChart>
      <c:catAx>
        <c:axId val="1027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279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9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E. Coli (MPN/100)</a:t>
                </a:r>
              </a:p>
            </c:rich>
          </c:tx>
          <c:layout>
            <c:manualLayout>
              <c:xMode val="edge"/>
              <c:yMode val="edge"/>
              <c:x val="6.8323751197766944E-2"/>
              <c:y val="0.3311896568484505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278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32516768737388"/>
          <c:y val="0.2186596675415573"/>
          <c:w val="0.10354497354497356"/>
          <c:h val="0.44649168853893229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10.  Nitrate-Nitrite </a:t>
            </a:r>
          </a:p>
        </c:rich>
      </c:tx>
      <c:layout>
        <c:manualLayout>
          <c:xMode val="edge"/>
          <c:yMode val="edge"/>
          <c:x val="0.41508276289584628"/>
          <c:y val="5.52582235631760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2653160817283"/>
          <c:y val="0.17676811268967191"/>
          <c:w val="0.74322921695090283"/>
          <c:h val="0.47913832266293815"/>
        </c:manualLayout>
      </c:layout>
      <c:lineChart>
        <c:grouping val="standar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Data!$I$17:$I$27</c:f>
              <c:numCache>
                <c:formatCode>0.00</c:formatCode>
                <c:ptCount val="11"/>
                <c:pt idx="0">
                  <c:v>2.96</c:v>
                </c:pt>
                <c:pt idx="1">
                  <c:v>0.48899999999999999</c:v>
                </c:pt>
                <c:pt idx="2">
                  <c:v>0.92200000000000004</c:v>
                </c:pt>
                <c:pt idx="3">
                  <c:v>0.89400000000000002</c:v>
                </c:pt>
                <c:pt idx="4">
                  <c:v>1.71</c:v>
                </c:pt>
                <c:pt idx="5">
                  <c:v>1.93</c:v>
                </c:pt>
                <c:pt idx="7">
                  <c:v>0.65900000000000003</c:v>
                </c:pt>
                <c:pt idx="8">
                  <c:v>0.38100000000000001</c:v>
                </c:pt>
                <c:pt idx="9">
                  <c:v>0.77700000000000002</c:v>
                </c:pt>
                <c:pt idx="10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Data!$I$32:$I$42</c:f>
              <c:numCache>
                <c:formatCode>0.00</c:formatCode>
                <c:ptCount val="11"/>
                <c:pt idx="0">
                  <c:v>2.2400000000000002</c:v>
                </c:pt>
                <c:pt idx="1">
                  <c:v>2.87</c:v>
                </c:pt>
                <c:pt idx="2">
                  <c:v>2.78</c:v>
                </c:pt>
                <c:pt idx="3">
                  <c:v>2.66</c:v>
                </c:pt>
                <c:pt idx="4">
                  <c:v>2.5099999999999998</c:v>
                </c:pt>
                <c:pt idx="5">
                  <c:v>2.9</c:v>
                </c:pt>
                <c:pt idx="7">
                  <c:v>1.26</c:v>
                </c:pt>
                <c:pt idx="8">
                  <c:v>1.36</c:v>
                </c:pt>
                <c:pt idx="9">
                  <c:v>1.17</c:v>
                </c:pt>
                <c:pt idx="10">
                  <c:v>1.77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Data!$I$46:$I$56</c:f>
              <c:numCache>
                <c:formatCode>0.00</c:formatCode>
                <c:ptCount val="11"/>
                <c:pt idx="0">
                  <c:v>1.48</c:v>
                </c:pt>
                <c:pt idx="1">
                  <c:v>1.91</c:v>
                </c:pt>
                <c:pt idx="2">
                  <c:v>2.0499999999999998</c:v>
                </c:pt>
                <c:pt idx="3">
                  <c:v>2</c:v>
                </c:pt>
                <c:pt idx="4">
                  <c:v>1.58</c:v>
                </c:pt>
                <c:pt idx="5">
                  <c:v>1.95</c:v>
                </c:pt>
                <c:pt idx="7">
                  <c:v>0.97199999999999998</c:v>
                </c:pt>
                <c:pt idx="8">
                  <c:v>1.42</c:v>
                </c:pt>
                <c:pt idx="9">
                  <c:v>0.81200000000000006</c:v>
                </c:pt>
                <c:pt idx="10">
                  <c:v>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Data!$I$61:$I$71</c:f>
              <c:numCache>
                <c:formatCode>0.00</c:formatCode>
                <c:ptCount val="11"/>
                <c:pt idx="0">
                  <c:v>2.15</c:v>
                </c:pt>
                <c:pt idx="1">
                  <c:v>2.99</c:v>
                </c:pt>
                <c:pt idx="2">
                  <c:v>2.72</c:v>
                </c:pt>
                <c:pt idx="3">
                  <c:v>2.68</c:v>
                </c:pt>
                <c:pt idx="4">
                  <c:v>2.46</c:v>
                </c:pt>
                <c:pt idx="5">
                  <c:v>2.78</c:v>
                </c:pt>
                <c:pt idx="7">
                  <c:v>1.31</c:v>
                </c:pt>
                <c:pt idx="8">
                  <c:v>1.68</c:v>
                </c:pt>
                <c:pt idx="9">
                  <c:v>1.46</c:v>
                </c:pt>
                <c:pt idx="10">
                  <c:v>1.78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Data!$I$76:$I$86</c:f>
              <c:numCache>
                <c:formatCode>0.00</c:formatCode>
                <c:ptCount val="11"/>
                <c:pt idx="0">
                  <c:v>2.0299999999999998</c:v>
                </c:pt>
                <c:pt idx="1">
                  <c:v>2.59</c:v>
                </c:pt>
                <c:pt idx="2">
                  <c:v>2.58</c:v>
                </c:pt>
                <c:pt idx="3">
                  <c:v>2.36</c:v>
                </c:pt>
                <c:pt idx="4">
                  <c:v>2.12</c:v>
                </c:pt>
                <c:pt idx="5">
                  <c:v>2.4300000000000002</c:v>
                </c:pt>
                <c:pt idx="7">
                  <c:v>1.24</c:v>
                </c:pt>
                <c:pt idx="8">
                  <c:v>1.56</c:v>
                </c:pt>
                <c:pt idx="9">
                  <c:v>1.28</c:v>
                </c:pt>
                <c:pt idx="10">
                  <c:v>1.68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Data!$I$91:$I$101</c:f>
              <c:numCache>
                <c:formatCode>0.00</c:formatCode>
                <c:ptCount val="11"/>
                <c:pt idx="0">
                  <c:v>2</c:v>
                </c:pt>
                <c:pt idx="1">
                  <c:v>2.61</c:v>
                </c:pt>
                <c:pt idx="2">
                  <c:v>2.56</c:v>
                </c:pt>
                <c:pt idx="3">
                  <c:v>2.5099999999999998</c:v>
                </c:pt>
                <c:pt idx="4">
                  <c:v>2.17</c:v>
                </c:pt>
                <c:pt idx="5">
                  <c:v>2.4</c:v>
                </c:pt>
                <c:pt idx="7">
                  <c:v>1.32</c:v>
                </c:pt>
                <c:pt idx="8">
                  <c:v>1.72</c:v>
                </c:pt>
                <c:pt idx="9">
                  <c:v>1.42</c:v>
                </c:pt>
                <c:pt idx="10">
                  <c:v>1.66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Data!$I$106:$I$116</c:f>
              <c:numCache>
                <c:formatCode>0.00</c:formatCode>
                <c:ptCount val="11"/>
                <c:pt idx="0">
                  <c:v>1.75</c:v>
                </c:pt>
                <c:pt idx="1">
                  <c:v>2.44</c:v>
                </c:pt>
                <c:pt idx="2">
                  <c:v>2.27</c:v>
                </c:pt>
                <c:pt idx="3">
                  <c:v>2.25</c:v>
                </c:pt>
                <c:pt idx="4">
                  <c:v>1.97</c:v>
                </c:pt>
                <c:pt idx="5">
                  <c:v>2.15</c:v>
                </c:pt>
                <c:pt idx="7">
                  <c:v>1.27</c:v>
                </c:pt>
                <c:pt idx="8">
                  <c:v>1.59</c:v>
                </c:pt>
                <c:pt idx="9">
                  <c:v>1.34</c:v>
                </c:pt>
                <c:pt idx="10">
                  <c:v>1.56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Data!$I$121:$I$131</c:f>
              <c:numCache>
                <c:formatCode>0.00</c:formatCode>
                <c:ptCount val="11"/>
                <c:pt idx="0">
                  <c:v>1.35</c:v>
                </c:pt>
                <c:pt idx="1">
                  <c:v>1.59</c:v>
                </c:pt>
                <c:pt idx="2">
                  <c:v>2.08</c:v>
                </c:pt>
                <c:pt idx="3">
                  <c:v>1.56</c:v>
                </c:pt>
                <c:pt idx="4">
                  <c:v>1.36</c:v>
                </c:pt>
                <c:pt idx="5">
                  <c:v>1.57</c:v>
                </c:pt>
                <c:pt idx="7">
                  <c:v>1.01</c:v>
                </c:pt>
                <c:pt idx="8">
                  <c:v>1.31</c:v>
                </c:pt>
                <c:pt idx="9">
                  <c:v>1</c:v>
                </c:pt>
                <c:pt idx="10">
                  <c:v>0.99399999999999999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Data!$I$136:$I$146</c:f>
              <c:numCache>
                <c:formatCode>0.00</c:formatCode>
                <c:ptCount val="11"/>
                <c:pt idx="0">
                  <c:v>1.44</c:v>
                </c:pt>
                <c:pt idx="1">
                  <c:v>1.27</c:v>
                </c:pt>
                <c:pt idx="2">
                  <c:v>2.0699999999999998</c:v>
                </c:pt>
                <c:pt idx="3">
                  <c:v>1.18</c:v>
                </c:pt>
                <c:pt idx="4">
                  <c:v>1.1200000000000001</c:v>
                </c:pt>
                <c:pt idx="5">
                  <c:v>1.69</c:v>
                </c:pt>
                <c:pt idx="7">
                  <c:v>0.91</c:v>
                </c:pt>
                <c:pt idx="8">
                  <c:v>1.03</c:v>
                </c:pt>
                <c:pt idx="9">
                  <c:v>0.88900000000000001</c:v>
                </c:pt>
                <c:pt idx="10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68704"/>
        <c:axId val="100974592"/>
      </c:lineChart>
      <c:catAx>
        <c:axId val="1009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9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74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Nitrate -Nitrite (mg/L)</a:t>
                </a:r>
              </a:p>
            </c:rich>
          </c:tx>
          <c:layout>
            <c:manualLayout>
              <c:xMode val="edge"/>
              <c:yMode val="edge"/>
              <c:x val="3.8320421002650977E-2"/>
              <c:y val="0.2572788775234873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96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30314301164557"/>
          <c:y val="0.2575763730468279"/>
          <c:w val="0.10489782244556116"/>
          <c:h val="0.4055980572521892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11.  Average Nitrate-Nitrite (95% CI)</a:t>
            </a:r>
          </a:p>
        </c:rich>
      </c:tx>
      <c:layout>
        <c:manualLayout>
          <c:xMode val="edge"/>
          <c:yMode val="edge"/>
          <c:x val="0.32396091242964647"/>
          <c:y val="3.28284242247496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1442542787286"/>
          <c:y val="0.17676811268967191"/>
          <c:w val="0.80909300320900979"/>
          <c:h val="0.49102245552639251"/>
        </c:manualLayout>
      </c:layout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Summary!$E$94:$E$104</c:f>
                <c:numCache>
                  <c:formatCode>General</c:formatCode>
                  <c:ptCount val="11"/>
                  <c:pt idx="0">
                    <c:v>0.3492088057308983</c:v>
                  </c:pt>
                  <c:pt idx="1">
                    <c:v>0.57868834038712091</c:v>
                  </c:pt>
                  <c:pt idx="2">
                    <c:v>0.39252055159217186</c:v>
                  </c:pt>
                  <c:pt idx="3">
                    <c:v>0.4543051999360006</c:v>
                  </c:pt>
                  <c:pt idx="4">
                    <c:v>0.33317197594568926</c:v>
                  </c:pt>
                  <c:pt idx="5">
                    <c:v>0.32077227903919603</c:v>
                  </c:pt>
                  <c:pt idx="7">
                    <c:v>0.15903802815678961</c:v>
                  </c:pt>
                  <c:pt idx="8">
                    <c:v>0.28930464790597432</c:v>
                  </c:pt>
                  <c:pt idx="9">
                    <c:v>0.18364547323277228</c:v>
                  </c:pt>
                  <c:pt idx="10">
                    <c:v>0.18686946608677196</c:v>
                  </c:pt>
                </c:numCache>
              </c:numRef>
            </c:plus>
            <c:minus>
              <c:numRef>
                <c:f>Summary!$E$94:$E$104</c:f>
                <c:numCache>
                  <c:formatCode>General</c:formatCode>
                  <c:ptCount val="11"/>
                  <c:pt idx="0">
                    <c:v>0.3492088057308983</c:v>
                  </c:pt>
                  <c:pt idx="1">
                    <c:v>0.57868834038712091</c:v>
                  </c:pt>
                  <c:pt idx="2">
                    <c:v>0.39252055159217186</c:v>
                  </c:pt>
                  <c:pt idx="3">
                    <c:v>0.4543051999360006</c:v>
                  </c:pt>
                  <c:pt idx="4">
                    <c:v>0.33317197594568926</c:v>
                  </c:pt>
                  <c:pt idx="5">
                    <c:v>0.32077227903919603</c:v>
                  </c:pt>
                  <c:pt idx="7">
                    <c:v>0.15903802815678961</c:v>
                  </c:pt>
                  <c:pt idx="8">
                    <c:v>0.28930464790597432</c:v>
                  </c:pt>
                  <c:pt idx="9">
                    <c:v>0.18364547323277228</c:v>
                  </c:pt>
                  <c:pt idx="10">
                    <c:v>0.18686946608677196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Summary!$B$94:$B$104</c:f>
              <c:numCache>
                <c:formatCode>0.00</c:formatCode>
                <c:ptCount val="11"/>
                <c:pt idx="0">
                  <c:v>1.9333333333333331</c:v>
                </c:pt>
                <c:pt idx="1">
                  <c:v>2.0843333333333334</c:v>
                </c:pt>
                <c:pt idx="2">
                  <c:v>2.2257777777777776</c:v>
                </c:pt>
                <c:pt idx="3">
                  <c:v>2.010444444444444</c:v>
                </c:pt>
                <c:pt idx="4">
                  <c:v>1.8888888888888888</c:v>
                </c:pt>
                <c:pt idx="5">
                  <c:v>2.2000000000000002</c:v>
                </c:pt>
                <c:pt idx="7">
                  <c:v>1.1056666666666668</c:v>
                </c:pt>
                <c:pt idx="8">
                  <c:v>1.339</c:v>
                </c:pt>
                <c:pt idx="9">
                  <c:v>1.1275555555555554</c:v>
                </c:pt>
                <c:pt idx="10">
                  <c:v>1.4971111111111113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3376"/>
        <c:axId val="101014912"/>
      </c:lineChart>
      <c:catAx>
        <c:axId val="1010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10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14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Nitrate-Nitrite (mg/L)</a:t>
                </a:r>
              </a:p>
            </c:rich>
          </c:tx>
          <c:layout>
            <c:manualLayout>
              <c:xMode val="edge"/>
              <c:yMode val="edge"/>
              <c:x val="5.6358442775149856E-2"/>
              <c:y val="0.26200952658695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101337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13.</a:t>
            </a:r>
            <a:r>
              <a:rPr lang="en-US" baseline="0"/>
              <a:t>  </a:t>
            </a:r>
            <a:r>
              <a:rPr lang="en-US"/>
              <a:t>Average Total Suspended Solids </a:t>
            </a:r>
            <a:r>
              <a:rPr lang="en-US" sz="1800" b="1" i="0" u="none" strike="noStrike" baseline="0"/>
              <a:t>(95% CI)</a:t>
            </a:r>
            <a:endParaRPr lang="en-US"/>
          </a:p>
        </c:rich>
      </c:tx>
      <c:layout>
        <c:manualLayout>
          <c:xMode val="edge"/>
          <c:yMode val="edge"/>
          <c:x val="0.31081631416571648"/>
          <c:y val="4.27415625091473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1442542787286"/>
          <c:y val="0.17676811268967191"/>
          <c:w val="0.8125689551963895"/>
          <c:h val="0.5012217896554757"/>
        </c:manualLayout>
      </c:layout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Summary!$E$109:$E$119</c:f>
                <c:numCache>
                  <c:formatCode>General</c:formatCode>
                  <c:ptCount val="11"/>
                  <c:pt idx="0">
                    <c:v>13.846293727925895</c:v>
                  </c:pt>
                  <c:pt idx="1">
                    <c:v>38.765008383850507</c:v>
                  </c:pt>
                  <c:pt idx="2">
                    <c:v>75.147290823126511</c:v>
                  </c:pt>
                  <c:pt idx="3">
                    <c:v>50.159823564282995</c:v>
                  </c:pt>
                  <c:pt idx="4">
                    <c:v>22.368245069741167</c:v>
                  </c:pt>
                  <c:pt idx="5">
                    <c:v>14.279294644888996</c:v>
                  </c:pt>
                  <c:pt idx="7">
                    <c:v>5.3070767743541154</c:v>
                  </c:pt>
                  <c:pt idx="8">
                    <c:v>2.7718585822512658</c:v>
                  </c:pt>
                  <c:pt idx="9">
                    <c:v>7.0285542610127143</c:v>
                  </c:pt>
                  <c:pt idx="10">
                    <c:v>20.557951151696891</c:v>
                  </c:pt>
                </c:numCache>
              </c:numRef>
            </c:plus>
            <c:minus>
              <c:numRef>
                <c:f>Summary!$E$109:$E$119</c:f>
                <c:numCache>
                  <c:formatCode>General</c:formatCode>
                  <c:ptCount val="11"/>
                  <c:pt idx="0">
                    <c:v>13.846293727925895</c:v>
                  </c:pt>
                  <c:pt idx="1">
                    <c:v>38.765008383850507</c:v>
                  </c:pt>
                  <c:pt idx="2">
                    <c:v>75.147290823126511</c:v>
                  </c:pt>
                  <c:pt idx="3">
                    <c:v>50.159823564282995</c:v>
                  </c:pt>
                  <c:pt idx="4">
                    <c:v>22.368245069741167</c:v>
                  </c:pt>
                  <c:pt idx="5">
                    <c:v>14.279294644888996</c:v>
                  </c:pt>
                  <c:pt idx="7">
                    <c:v>5.3070767743541154</c:v>
                  </c:pt>
                  <c:pt idx="8">
                    <c:v>2.7718585822512658</c:v>
                  </c:pt>
                  <c:pt idx="9">
                    <c:v>7.0285542610127143</c:v>
                  </c:pt>
                  <c:pt idx="10">
                    <c:v>20.557951151696891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Summary!$B$109:$B$119</c:f>
              <c:numCache>
                <c:formatCode>0.00</c:formatCode>
                <c:ptCount val="11"/>
                <c:pt idx="0">
                  <c:v>8.8333333333333339</c:v>
                </c:pt>
                <c:pt idx="1">
                  <c:v>25.166666666666668</c:v>
                </c:pt>
                <c:pt idx="2">
                  <c:v>58.611111111111114</c:v>
                </c:pt>
                <c:pt idx="3">
                  <c:v>34.5</c:v>
                </c:pt>
                <c:pt idx="4">
                  <c:v>15.666666666666666</c:v>
                </c:pt>
                <c:pt idx="5">
                  <c:v>12.388888888888889</c:v>
                </c:pt>
                <c:pt idx="7">
                  <c:v>5.5555555555555554</c:v>
                </c:pt>
                <c:pt idx="8">
                  <c:v>2</c:v>
                </c:pt>
                <c:pt idx="9">
                  <c:v>4.166666666666667</c:v>
                </c:pt>
                <c:pt idx="10">
                  <c:v>9.8888888888888893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4912"/>
        <c:axId val="101096448"/>
      </c:lineChart>
      <c:catAx>
        <c:axId val="1010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1096448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01096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TSS mg/L</a:t>
                </a:r>
              </a:p>
            </c:rich>
          </c:tx>
          <c:layout>
            <c:manualLayout>
              <c:xMode val="edge"/>
              <c:yMode val="edge"/>
              <c:x val="4.5414046235910333E-2"/>
              <c:y val="0.3762635990203828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1094912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12.  Total Suspended Solids </a:t>
            </a:r>
          </a:p>
        </c:rich>
      </c:tx>
      <c:layout>
        <c:manualLayout>
          <c:xMode val="edge"/>
          <c:yMode val="edge"/>
          <c:x val="0.38759104330708682"/>
          <c:y val="4.2797164373144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689486552567"/>
          <c:y val="0.17676811268967191"/>
          <c:w val="0.72982885085575022"/>
          <c:h val="0.48412274633895347"/>
        </c:manualLayout>
      </c:layout>
      <c:lineChart>
        <c:grouping val="standar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Data!$J$17:$J$27</c:f>
              <c:numCache>
                <c:formatCode>0.0</c:formatCode>
                <c:ptCount val="11"/>
                <c:pt idx="0">
                  <c:v>8</c:v>
                </c:pt>
                <c:pt idx="1">
                  <c:v>13</c:v>
                </c:pt>
                <c:pt idx="2">
                  <c:v>94</c:v>
                </c:pt>
                <c:pt idx="3">
                  <c:v>40</c:v>
                </c:pt>
                <c:pt idx="4">
                  <c:v>19.5</c:v>
                </c:pt>
                <c:pt idx="5">
                  <c:v>15.5</c:v>
                </c:pt>
                <c:pt idx="7">
                  <c:v>12.5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Data!$J$32:$J$42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53.5</c:v>
                </c:pt>
                <c:pt idx="3">
                  <c:v>26.5</c:v>
                </c:pt>
                <c:pt idx="4">
                  <c:v>7</c:v>
                </c:pt>
                <c:pt idx="5">
                  <c:v>5.5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Data!$J$46:$J$56</c:f>
              <c:numCache>
                <c:formatCode>0.0</c:formatCode>
                <c:ptCount val="11"/>
                <c:pt idx="0">
                  <c:v>61.5</c:v>
                </c:pt>
                <c:pt idx="1">
                  <c:v>174</c:v>
                </c:pt>
                <c:pt idx="2">
                  <c:v>336</c:v>
                </c:pt>
                <c:pt idx="3">
                  <c:v>224</c:v>
                </c:pt>
                <c:pt idx="4">
                  <c:v>100</c:v>
                </c:pt>
                <c:pt idx="5">
                  <c:v>66</c:v>
                </c:pt>
                <c:pt idx="7">
                  <c:v>21.5</c:v>
                </c:pt>
                <c:pt idx="8">
                  <c:v>10</c:v>
                </c:pt>
                <c:pt idx="9">
                  <c:v>30.5</c:v>
                </c:pt>
                <c:pt idx="10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Data!$J$61:$J$71</c:f>
              <c:numCache>
                <c:formatCode>0.0</c:formatCode>
                <c:ptCount val="11"/>
                <c:pt idx="0">
                  <c:v>0</c:v>
                </c:pt>
                <c:pt idx="1">
                  <c:v>5.5</c:v>
                </c:pt>
                <c:pt idx="2">
                  <c:v>0</c:v>
                </c:pt>
                <c:pt idx="3">
                  <c:v>5</c:v>
                </c:pt>
                <c:pt idx="4">
                  <c:v>9.5</c:v>
                </c:pt>
                <c:pt idx="5">
                  <c:v>5.5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Data!$J$76:$J$86</c:f>
              <c:numCache>
                <c:formatCode>0.0</c:formatCode>
                <c:ptCount val="11"/>
                <c:pt idx="0">
                  <c:v>5</c:v>
                </c:pt>
                <c:pt idx="1">
                  <c:v>5.5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Data!$J$91:$J$101</c:f>
              <c:numCache>
                <c:formatCode>0.0</c:formatCode>
                <c:ptCount val="11"/>
                <c:pt idx="0">
                  <c:v>0</c:v>
                </c:pt>
                <c:pt idx="1">
                  <c:v>6.5</c:v>
                </c:pt>
                <c:pt idx="2">
                  <c:v>7</c:v>
                </c:pt>
                <c:pt idx="3">
                  <c:v>10</c:v>
                </c:pt>
                <c:pt idx="4">
                  <c:v>0</c:v>
                </c:pt>
                <c:pt idx="5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Data!$J$106:$J$116</c:f>
              <c:numCache>
                <c:formatCode>0.0</c:formatCode>
                <c:ptCount val="11"/>
                <c:pt idx="0">
                  <c:v>0</c:v>
                </c:pt>
                <c:pt idx="1">
                  <c:v>5.5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Data!$J$121:$J$131</c:f>
              <c:numCache>
                <c:formatCode>0.0</c:formatCode>
                <c:ptCount val="11"/>
                <c:pt idx="0">
                  <c:v>5</c:v>
                </c:pt>
                <c:pt idx="1">
                  <c:v>11.5</c:v>
                </c:pt>
                <c:pt idx="2">
                  <c:v>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7.5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Data!$J$136:$J$146</c:f>
              <c:numCache>
                <c:formatCode>0.0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8.5</c:v>
                </c:pt>
                <c:pt idx="3">
                  <c:v>0</c:v>
                </c:pt>
                <c:pt idx="4">
                  <c:v>0</c:v>
                </c:pt>
                <c:pt idx="5">
                  <c:v>6.5</c:v>
                </c:pt>
                <c:pt idx="7">
                  <c:v>8.5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7056"/>
        <c:axId val="103358848"/>
      </c:lineChart>
      <c:catAx>
        <c:axId val="1033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335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58848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TSS (mg/L)</a:t>
                </a:r>
              </a:p>
            </c:rich>
          </c:tx>
          <c:layout>
            <c:manualLayout>
              <c:xMode val="edge"/>
              <c:yMode val="edge"/>
              <c:x val="4.690360482283485E-2"/>
              <c:y val="0.3404802904309858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335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30312910104956"/>
          <c:y val="0.2575763730468279"/>
          <c:w val="0.10192708333333333"/>
          <c:h val="0.4055980572521892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4377952755905596E-2"/>
                  <c:y val="-0.3127074219889183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Richey!$C$2:$C$11</c:f>
              <c:numCache>
                <c:formatCode>0.00</c:formatCode>
                <c:ptCount val="10"/>
                <c:pt idx="2">
                  <c:v>0.04</c:v>
                </c:pt>
                <c:pt idx="3">
                  <c:v>0.16</c:v>
                </c:pt>
                <c:pt idx="4">
                  <c:v>0.02</c:v>
                </c:pt>
                <c:pt idx="5">
                  <c:v>0</c:v>
                </c:pt>
                <c:pt idx="6">
                  <c:v>2.7E-2</c:v>
                </c:pt>
                <c:pt idx="7">
                  <c:v>2.1999999999999999E-2</c:v>
                </c:pt>
                <c:pt idx="8">
                  <c:v>0.04</c:v>
                </c:pt>
                <c:pt idx="9">
                  <c:v>8.4000000000000005E-2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091200"/>
        <c:axId val="103101184"/>
      </c:lineChart>
      <c:catAx>
        <c:axId val="103091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101184"/>
        <c:crosses val="autoZero"/>
        <c:auto val="0"/>
        <c:lblAlgn val="ctr"/>
        <c:lblOffset val="100"/>
        <c:noMultiLvlLbl val="0"/>
      </c:catAx>
      <c:valAx>
        <c:axId val="1031011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309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Richey!$D$2:$D$11</c:f>
              <c:numCache>
                <c:formatCode>0.00</c:formatCode>
                <c:ptCount val="10"/>
                <c:pt idx="0">
                  <c:v>9.4600000000000009</c:v>
                </c:pt>
                <c:pt idx="1">
                  <c:v>10.46</c:v>
                </c:pt>
                <c:pt idx="2">
                  <c:v>11.81</c:v>
                </c:pt>
                <c:pt idx="3">
                  <c:v>13.72</c:v>
                </c:pt>
                <c:pt idx="4">
                  <c:v>12.36</c:v>
                </c:pt>
                <c:pt idx="5">
                  <c:v>10.69</c:v>
                </c:pt>
                <c:pt idx="6">
                  <c:v>13.17</c:v>
                </c:pt>
                <c:pt idx="7">
                  <c:v>11.05</c:v>
                </c:pt>
                <c:pt idx="8">
                  <c:v>9.81</c:v>
                </c:pt>
                <c:pt idx="9">
                  <c:v>9.24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134720"/>
        <c:axId val="103136256"/>
      </c:lineChart>
      <c:catAx>
        <c:axId val="103134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136256"/>
        <c:crosses val="autoZero"/>
        <c:auto val="0"/>
        <c:lblAlgn val="ctr"/>
        <c:lblOffset val="100"/>
        <c:noMultiLvlLbl val="0"/>
      </c:catAx>
      <c:valAx>
        <c:axId val="103136256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313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2327766661149049"/>
                  <c:y val="-0.267715872871857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Richey!$E$2:$E$11</c:f>
              <c:numCache>
                <c:formatCode>0.0</c:formatCode>
                <c:ptCount val="10"/>
                <c:pt idx="0">
                  <c:v>148</c:v>
                </c:pt>
                <c:pt idx="1">
                  <c:v>97</c:v>
                </c:pt>
                <c:pt idx="2">
                  <c:v>74</c:v>
                </c:pt>
                <c:pt idx="3">
                  <c:v>77</c:v>
                </c:pt>
                <c:pt idx="4">
                  <c:v>64</c:v>
                </c:pt>
                <c:pt idx="5">
                  <c:v>66</c:v>
                </c:pt>
                <c:pt idx="6">
                  <c:v>61</c:v>
                </c:pt>
                <c:pt idx="7">
                  <c:v>58</c:v>
                </c:pt>
                <c:pt idx="8">
                  <c:v>68</c:v>
                </c:pt>
                <c:pt idx="9">
                  <c:v>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453248"/>
        <c:axId val="102454784"/>
      </c:lineChart>
      <c:catAx>
        <c:axId val="102453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2454784"/>
        <c:crosses val="autoZero"/>
        <c:auto val="0"/>
        <c:lblAlgn val="ctr"/>
        <c:lblOffset val="100"/>
        <c:noMultiLvlLbl val="0"/>
      </c:catAx>
      <c:valAx>
        <c:axId val="102454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2453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8.  Total Phosphorus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Data!$B$3:$B$13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Data!$C$17:$C$27</c:f>
              <c:numCache>
                <c:formatCode>0.00</c:formatCode>
                <c:ptCount val="11"/>
              </c:numCache>
            </c:numRef>
          </c:val>
          <c:smooth val="0"/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Data!$B$3:$B$13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Data!$C$32:$C$42</c:f>
              <c:numCache>
                <c:formatCode>0.00</c:formatCode>
                <c:ptCount val="11"/>
                <c:pt idx="0">
                  <c:v>1.2E-2</c:v>
                </c:pt>
                <c:pt idx="1">
                  <c:v>1.6E-2</c:v>
                </c:pt>
                <c:pt idx="2">
                  <c:v>7.5999999999999998E-2</c:v>
                </c:pt>
                <c:pt idx="3">
                  <c:v>5.6000000000000001E-2</c:v>
                </c:pt>
                <c:pt idx="4">
                  <c:v>0.03</c:v>
                </c:pt>
                <c:pt idx="5">
                  <c:v>4.3999999999999997E-2</c:v>
                </c:pt>
                <c:pt idx="7">
                  <c:v>0.01</c:v>
                </c:pt>
                <c:pt idx="8">
                  <c:v>0.01</c:v>
                </c:pt>
                <c:pt idx="9">
                  <c:v>1.0999999999999999E-2</c:v>
                </c:pt>
                <c:pt idx="10">
                  <c:v>3.1E-2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Data!$B$3:$B$13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Data!$C$46:$C$56</c:f>
              <c:numCache>
                <c:formatCode>0.00</c:formatCode>
                <c:ptCount val="11"/>
                <c:pt idx="0">
                  <c:v>5.5E-2</c:v>
                </c:pt>
                <c:pt idx="1">
                  <c:v>0.17100000000000001</c:v>
                </c:pt>
                <c:pt idx="2">
                  <c:v>0.23</c:v>
                </c:pt>
                <c:pt idx="3">
                  <c:v>0.184</c:v>
                </c:pt>
                <c:pt idx="4">
                  <c:v>0.153</c:v>
                </c:pt>
                <c:pt idx="5">
                  <c:v>0.156</c:v>
                </c:pt>
                <c:pt idx="7">
                  <c:v>2.1000000000000001E-2</c:v>
                </c:pt>
                <c:pt idx="8">
                  <c:v>0</c:v>
                </c:pt>
                <c:pt idx="9">
                  <c:v>1.7999999999999999E-2</c:v>
                </c:pt>
                <c:pt idx="10">
                  <c:v>7.1999999999999995E-2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Data!$A$61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Data!$C$61:$C$71</c:f>
              <c:numCache>
                <c:formatCode>0.00</c:formatCode>
                <c:ptCount val="11"/>
                <c:pt idx="0">
                  <c:v>0</c:v>
                </c:pt>
                <c:pt idx="1">
                  <c:v>1.7999999999999999E-2</c:v>
                </c:pt>
                <c:pt idx="2">
                  <c:v>1.7000000000000001E-2</c:v>
                </c:pt>
                <c:pt idx="3">
                  <c:v>1.6E-2</c:v>
                </c:pt>
                <c:pt idx="4">
                  <c:v>1.2999999999999999E-2</c:v>
                </c:pt>
                <c:pt idx="5">
                  <c:v>2.3E-2</c:v>
                </c:pt>
                <c:pt idx="7">
                  <c:v>0.01</c:v>
                </c:pt>
                <c:pt idx="8">
                  <c:v>0</c:v>
                </c:pt>
                <c:pt idx="9">
                  <c:v>0.01</c:v>
                </c:pt>
                <c:pt idx="10">
                  <c:v>2.5000000000000001E-2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Data!$C$76:$C$86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1.7000000000000001E-2</c:v>
                </c:pt>
                <c:pt idx="3">
                  <c:v>1.2E-2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Data!$C$91:$C$101</c:f>
              <c:numCache>
                <c:formatCode>0.00</c:formatCode>
                <c:ptCount val="11"/>
                <c:pt idx="0">
                  <c:v>1.0999999999999999E-2</c:v>
                </c:pt>
                <c:pt idx="1">
                  <c:v>2.1999999999999999E-2</c:v>
                </c:pt>
                <c:pt idx="2">
                  <c:v>2.5999999999999999E-2</c:v>
                </c:pt>
                <c:pt idx="3">
                  <c:v>3.5999999999999997E-2</c:v>
                </c:pt>
                <c:pt idx="4">
                  <c:v>2.8000000000000001E-2</c:v>
                </c:pt>
                <c:pt idx="5">
                  <c:v>2.7E-2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4.4999999999999998E-2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Data!$C$106:$C$116</c:f>
              <c:numCache>
                <c:formatCode>0.00</c:formatCode>
                <c:ptCount val="11"/>
                <c:pt idx="0">
                  <c:v>0</c:v>
                </c:pt>
                <c:pt idx="1">
                  <c:v>1.4E-2</c:v>
                </c:pt>
                <c:pt idx="2">
                  <c:v>2.4E-2</c:v>
                </c:pt>
                <c:pt idx="3">
                  <c:v>1.7000000000000001E-2</c:v>
                </c:pt>
                <c:pt idx="4">
                  <c:v>1.2999999999999999E-2</c:v>
                </c:pt>
                <c:pt idx="5">
                  <c:v>2.1999999999999999E-2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3.4000000000000002E-2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Data!$C$121:$C$131</c:f>
              <c:numCache>
                <c:formatCode>0.00</c:formatCode>
                <c:ptCount val="11"/>
                <c:pt idx="0">
                  <c:v>1.2E-2</c:v>
                </c:pt>
                <c:pt idx="1">
                  <c:v>1.9E-2</c:v>
                </c:pt>
                <c:pt idx="2">
                  <c:v>3.4000000000000002E-2</c:v>
                </c:pt>
                <c:pt idx="3">
                  <c:v>2.7E-2</c:v>
                </c:pt>
                <c:pt idx="4">
                  <c:v>1.9E-2</c:v>
                </c:pt>
                <c:pt idx="5">
                  <c:v>0.04</c:v>
                </c:pt>
                <c:pt idx="7">
                  <c:v>1.4E-2</c:v>
                </c:pt>
                <c:pt idx="8">
                  <c:v>0</c:v>
                </c:pt>
                <c:pt idx="9">
                  <c:v>1.4E-2</c:v>
                </c:pt>
                <c:pt idx="10">
                  <c:v>2.1999999999999999E-2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Data!$C$136:$C$146</c:f>
              <c:numCache>
                <c:formatCode>0.00</c:formatCode>
                <c:ptCount val="11"/>
                <c:pt idx="0">
                  <c:v>1.6E-2</c:v>
                </c:pt>
                <c:pt idx="1">
                  <c:v>2.8000000000000001E-2</c:v>
                </c:pt>
                <c:pt idx="2">
                  <c:v>4.2000000000000003E-2</c:v>
                </c:pt>
                <c:pt idx="3">
                  <c:v>3.5000000000000003E-2</c:v>
                </c:pt>
                <c:pt idx="4">
                  <c:v>3.4000000000000002E-2</c:v>
                </c:pt>
                <c:pt idx="5">
                  <c:v>8.4000000000000005E-2</c:v>
                </c:pt>
                <c:pt idx="7">
                  <c:v>2.1000000000000001E-2</c:v>
                </c:pt>
                <c:pt idx="8">
                  <c:v>1.9E-2</c:v>
                </c:pt>
                <c:pt idx="9">
                  <c:v>1.4E-2</c:v>
                </c:pt>
                <c:pt idx="10">
                  <c:v>0.10299999999999999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05760"/>
        <c:axId val="100007296"/>
      </c:lineChart>
      <c:catAx>
        <c:axId val="1000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0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0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00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02920161541"/>
          <c:y val="0.1953027728944764"/>
          <c:w val="9.7272444858651719E-2"/>
          <c:h val="0.40712000118184177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29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Richey!$F$2:$F$5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471936"/>
        <c:axId val="102494208"/>
      </c:lineChart>
      <c:catAx>
        <c:axId val="102471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2494208"/>
        <c:crosses val="autoZero"/>
        <c:auto val="0"/>
        <c:lblAlgn val="ctr"/>
        <c:lblOffset val="100"/>
        <c:noMultiLvlLbl val="0"/>
      </c:catAx>
      <c:valAx>
        <c:axId val="102494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247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3.2118547681539836E-2"/>
                  <c:y val="0.2649434966462525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Richey!$G$2:$G$11</c:f>
              <c:numCache>
                <c:formatCode>0.0</c:formatCode>
                <c:ptCount val="10"/>
                <c:pt idx="0">
                  <c:v>7.1</c:v>
                </c:pt>
                <c:pt idx="1">
                  <c:v>5.7</c:v>
                </c:pt>
                <c:pt idx="3">
                  <c:v>6.5</c:v>
                </c:pt>
                <c:pt idx="4">
                  <c:v>7</c:v>
                </c:pt>
                <c:pt idx="5">
                  <c:v>7</c:v>
                </c:pt>
                <c:pt idx="6">
                  <c:v>5.33</c:v>
                </c:pt>
                <c:pt idx="7">
                  <c:v>6.8</c:v>
                </c:pt>
                <c:pt idx="8">
                  <c:v>6.54</c:v>
                </c:pt>
                <c:pt idx="9">
                  <c:v>6.41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441152"/>
        <c:axId val="103442688"/>
      </c:lineChart>
      <c:catAx>
        <c:axId val="103441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442688"/>
        <c:crosses val="autoZero"/>
        <c:auto val="0"/>
        <c:lblAlgn val="ctr"/>
        <c:lblOffset val="100"/>
        <c:noMultiLvlLbl val="0"/>
      </c:catAx>
      <c:valAx>
        <c:axId val="103442688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34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6048775153105892E-2"/>
                  <c:y val="-0.2710407553222535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Richey!$H$2:$H$11</c:f>
              <c:numCache>
                <c:formatCode>0</c:formatCode>
                <c:ptCount val="10"/>
                <c:pt idx="0">
                  <c:v>45</c:v>
                </c:pt>
                <c:pt idx="1">
                  <c:v>2420</c:v>
                </c:pt>
                <c:pt idx="2">
                  <c:v>240</c:v>
                </c:pt>
                <c:pt idx="3">
                  <c:v>687</c:v>
                </c:pt>
                <c:pt idx="4">
                  <c:v>29</c:v>
                </c:pt>
                <c:pt idx="5">
                  <c:v>31</c:v>
                </c:pt>
                <c:pt idx="6">
                  <c:v>28</c:v>
                </c:pt>
                <c:pt idx="7">
                  <c:v>17.100000000000001</c:v>
                </c:pt>
                <c:pt idx="8">
                  <c:v>387</c:v>
                </c:pt>
                <c:pt idx="9">
                  <c:v>172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296000"/>
        <c:axId val="103305984"/>
      </c:lineChart>
      <c:catAx>
        <c:axId val="103296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305984"/>
        <c:crosses val="autoZero"/>
        <c:auto val="0"/>
        <c:lblAlgn val="ctr"/>
        <c:lblOffset val="100"/>
        <c:noMultiLvlLbl val="0"/>
      </c:catAx>
      <c:valAx>
        <c:axId val="103305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0329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893307086614247"/>
          <c:y val="0.19943314377369536"/>
          <c:w val="0.77717804024496961"/>
          <c:h val="0.51806985665253547"/>
        </c:manualLayout>
      </c:layout>
      <c:lineChart>
        <c:grouping val="standard"/>
        <c:varyColors val="0"/>
        <c:ser>
          <c:idx val="0"/>
          <c:order val="0"/>
          <c:tx>
            <c:strRef>
              <c:f>Richey!$I$1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231827830253032E-2"/>
                  <c:y val="0.1471854888002014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Richey!$I$2:$I$11</c:f>
              <c:numCache>
                <c:formatCode>0.00</c:formatCode>
                <c:ptCount val="10"/>
                <c:pt idx="1">
                  <c:v>1.93</c:v>
                </c:pt>
                <c:pt idx="2">
                  <c:v>2.9</c:v>
                </c:pt>
                <c:pt idx="3">
                  <c:v>1.95</c:v>
                </c:pt>
                <c:pt idx="4">
                  <c:v>2.78</c:v>
                </c:pt>
                <c:pt idx="5">
                  <c:v>2.4300000000000002</c:v>
                </c:pt>
                <c:pt idx="6">
                  <c:v>2.4</c:v>
                </c:pt>
                <c:pt idx="7">
                  <c:v>2.15</c:v>
                </c:pt>
                <c:pt idx="8">
                  <c:v>1.57</c:v>
                </c:pt>
                <c:pt idx="9">
                  <c:v>1.69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339520"/>
        <c:axId val="103341056"/>
      </c:lineChart>
      <c:catAx>
        <c:axId val="103339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341056"/>
        <c:crosses val="autoZero"/>
        <c:auto val="0"/>
        <c:lblAlgn val="ctr"/>
        <c:lblOffset val="100"/>
        <c:noMultiLvlLbl val="0"/>
      </c:catAx>
      <c:valAx>
        <c:axId val="10334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333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Richey Road</a:t>
            </a:r>
            <a:r>
              <a:rPr lang="en-US" baseline="0"/>
              <a:t> 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Richey!$J$1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9.9475065616798156E-3"/>
                  <c:y val="-0.2903145960921564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Richey!$A$2:$A$11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Richey!$J$2:$J$11</c:f>
              <c:numCache>
                <c:formatCode>0.0</c:formatCode>
                <c:ptCount val="10"/>
                <c:pt idx="1">
                  <c:v>15.5</c:v>
                </c:pt>
                <c:pt idx="2">
                  <c:v>5.5</c:v>
                </c:pt>
                <c:pt idx="3">
                  <c:v>66</c:v>
                </c:pt>
                <c:pt idx="4">
                  <c:v>5.5</c:v>
                </c:pt>
                <c:pt idx="5">
                  <c:v>5.5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6.5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800256"/>
        <c:axId val="104801792"/>
      </c:lineChart>
      <c:catAx>
        <c:axId val="104800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801792"/>
        <c:crosses val="autoZero"/>
        <c:auto val="0"/>
        <c:lblAlgn val="ctr"/>
        <c:lblOffset val="100"/>
        <c:noMultiLvlLbl val="0"/>
      </c:catAx>
      <c:valAx>
        <c:axId val="1048017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480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Hwy 212 </a:t>
            </a:r>
            <a:r>
              <a:rPr lang="en-US" baseline="0"/>
              <a:t>&amp; NF Deep Creek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3266841644794403E-2"/>
                  <c:y val="-0.34511482939632548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212'!$C$2:$C$11</c:f>
              <c:numCache>
                <c:formatCode>0.00</c:formatCode>
                <c:ptCount val="10"/>
                <c:pt idx="2">
                  <c:v>0.03</c:v>
                </c:pt>
                <c:pt idx="3">
                  <c:v>0.15</c:v>
                </c:pt>
                <c:pt idx="4">
                  <c:v>0.01</c:v>
                </c:pt>
                <c:pt idx="5">
                  <c:v>0</c:v>
                </c:pt>
                <c:pt idx="6">
                  <c:v>2.8000000000000001E-2</c:v>
                </c:pt>
                <c:pt idx="7">
                  <c:v>1.2999999999999999E-2</c:v>
                </c:pt>
                <c:pt idx="8">
                  <c:v>1.9E-2</c:v>
                </c:pt>
                <c:pt idx="9">
                  <c:v>3.4000000000000002E-2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848000"/>
        <c:axId val="100209024"/>
      </c:lineChart>
      <c:catAx>
        <c:axId val="104848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0209024"/>
        <c:crosses val="autoZero"/>
        <c:auto val="0"/>
        <c:lblAlgn val="ctr"/>
        <c:lblOffset val="100"/>
        <c:noMultiLvlLbl val="0"/>
      </c:catAx>
      <c:valAx>
        <c:axId val="1002090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484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5.3731408573928297E-3"/>
                  <c:y val="0.254270559930008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212'!$D$2:$D$11</c:f>
              <c:numCache>
                <c:formatCode>0.00</c:formatCode>
                <c:ptCount val="10"/>
                <c:pt idx="0">
                  <c:v>5.75</c:v>
                </c:pt>
                <c:pt idx="1">
                  <c:v>9.7799999999999994</c:v>
                </c:pt>
                <c:pt idx="2">
                  <c:v>11.1</c:v>
                </c:pt>
                <c:pt idx="3">
                  <c:v>13.13</c:v>
                </c:pt>
                <c:pt idx="4">
                  <c:v>12.56</c:v>
                </c:pt>
                <c:pt idx="5">
                  <c:v>10.4</c:v>
                </c:pt>
                <c:pt idx="6">
                  <c:v>13.14</c:v>
                </c:pt>
                <c:pt idx="7">
                  <c:v>11.86</c:v>
                </c:pt>
                <c:pt idx="8">
                  <c:v>10.17</c:v>
                </c:pt>
                <c:pt idx="9">
                  <c:v>9.3699999999999992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234368"/>
        <c:axId val="100235904"/>
      </c:lineChart>
      <c:catAx>
        <c:axId val="1002343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0235904"/>
        <c:crosses val="autoZero"/>
        <c:auto val="0"/>
        <c:lblAlgn val="ctr"/>
        <c:lblOffset val="100"/>
        <c:noMultiLvlLbl val="0"/>
      </c:catAx>
      <c:valAx>
        <c:axId val="100235904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023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5.2773184601924802E-2"/>
                  <c:y val="-0.3146792067658217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212'!$E$2:$E$11</c:f>
              <c:numCache>
                <c:formatCode>0.0</c:formatCode>
                <c:ptCount val="10"/>
                <c:pt idx="0">
                  <c:v>145</c:v>
                </c:pt>
                <c:pt idx="1">
                  <c:v>93</c:v>
                </c:pt>
                <c:pt idx="2">
                  <c:v>62</c:v>
                </c:pt>
                <c:pt idx="3">
                  <c:v>47</c:v>
                </c:pt>
                <c:pt idx="4">
                  <c:v>54</c:v>
                </c:pt>
                <c:pt idx="5">
                  <c:v>51</c:v>
                </c:pt>
                <c:pt idx="6">
                  <c:v>58</c:v>
                </c:pt>
                <c:pt idx="7">
                  <c:v>52</c:v>
                </c:pt>
                <c:pt idx="8">
                  <c:v>56</c:v>
                </c:pt>
                <c:pt idx="9">
                  <c:v>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269440"/>
        <c:axId val="103683200"/>
      </c:lineChart>
      <c:catAx>
        <c:axId val="100269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683200"/>
        <c:crosses val="autoZero"/>
        <c:auto val="0"/>
        <c:lblAlgn val="ctr"/>
        <c:lblOffset val="100"/>
        <c:noMultiLvlLbl val="0"/>
      </c:catAx>
      <c:valAx>
        <c:axId val="10368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026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0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'Hwy 212'!$F$2:$F$5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733120"/>
        <c:axId val="103734656"/>
      </c:lineChart>
      <c:catAx>
        <c:axId val="103733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3734656"/>
        <c:crosses val="autoZero"/>
        <c:auto val="0"/>
        <c:lblAlgn val="ctr"/>
        <c:lblOffset val="100"/>
        <c:noMultiLvlLbl val="0"/>
      </c:catAx>
      <c:valAx>
        <c:axId val="103734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373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1.0090988626421698E-2"/>
                  <c:y val="0.2755118110236222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212'!$G$2:$G$11</c:f>
              <c:numCache>
                <c:formatCode>0.0</c:formatCode>
                <c:ptCount val="10"/>
                <c:pt idx="0">
                  <c:v>6.8</c:v>
                </c:pt>
                <c:pt idx="1">
                  <c:v>6</c:v>
                </c:pt>
                <c:pt idx="2">
                  <c:v>6.3</c:v>
                </c:pt>
                <c:pt idx="3">
                  <c:v>6.1</c:v>
                </c:pt>
                <c:pt idx="4">
                  <c:v>6.4</c:v>
                </c:pt>
                <c:pt idx="5">
                  <c:v>6.7</c:v>
                </c:pt>
                <c:pt idx="6">
                  <c:v>6.3</c:v>
                </c:pt>
                <c:pt idx="7">
                  <c:v>6.49</c:v>
                </c:pt>
                <c:pt idx="8">
                  <c:v>6.45</c:v>
                </c:pt>
                <c:pt idx="9">
                  <c:v>6.2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396352"/>
        <c:axId val="109397888"/>
      </c:lineChart>
      <c:catAx>
        <c:axId val="10939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397888"/>
        <c:crosses val="autoZero"/>
        <c:auto val="0"/>
        <c:lblAlgn val="ctr"/>
        <c:lblOffset val="100"/>
        <c:noMultiLvlLbl val="0"/>
      </c:catAx>
      <c:valAx>
        <c:axId val="109397888"/>
        <c:scaling>
          <c:orientation val="minMax"/>
          <c:max val="7.0000000000000009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939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</a:t>
            </a:r>
            <a:r>
              <a:rPr lang="en-US" baseline="0"/>
              <a:t> 5. </a:t>
            </a:r>
            <a:r>
              <a:rPr lang="en-US"/>
              <a:t>Average Dissolved Oxygen (95% CI)  </a:t>
            </a:r>
          </a:p>
        </c:rich>
      </c:tx>
      <c:layout>
        <c:manualLayout>
          <c:xMode val="edge"/>
          <c:yMode val="edge"/>
          <c:x val="0.36694127106944152"/>
          <c:y val="2.25562654945396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39604350533072"/>
          <c:y val="0.22580666107477387"/>
          <c:w val="0.81603648506015958"/>
          <c:h val="0.49379712434708961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Summary!$B$17</c:f>
              <c:strCache>
                <c:ptCount val="1"/>
                <c:pt idx="0">
                  <c:v>Average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Summary!$E$19:$E$29</c:f>
                <c:numCache>
                  <c:formatCode>General</c:formatCode>
                  <c:ptCount val="11"/>
                  <c:pt idx="0">
                    <c:v>1.0613106799183012</c:v>
                  </c:pt>
                  <c:pt idx="1">
                    <c:v>1.0149837005076896</c:v>
                  </c:pt>
                  <c:pt idx="2">
                    <c:v>0.98235980574869008</c:v>
                  </c:pt>
                  <c:pt idx="3">
                    <c:v>1.295775947711129</c:v>
                  </c:pt>
                  <c:pt idx="4">
                    <c:v>1.4495829396973876</c:v>
                  </c:pt>
                  <c:pt idx="5">
                    <c:v>1.0091597580581377</c:v>
                  </c:pt>
                  <c:pt idx="7">
                    <c:v>0.80484019927582306</c:v>
                  </c:pt>
                  <c:pt idx="8">
                    <c:v>0.87638199247859772</c:v>
                  </c:pt>
                  <c:pt idx="9">
                    <c:v>0.67713866858556138</c:v>
                  </c:pt>
                  <c:pt idx="10">
                    <c:v>0.97346934625533321</c:v>
                  </c:pt>
                </c:numCache>
              </c:numRef>
            </c:plus>
            <c:minus>
              <c:numRef>
                <c:f>Summary!$E$19:$E$29</c:f>
                <c:numCache>
                  <c:formatCode>General</c:formatCode>
                  <c:ptCount val="11"/>
                  <c:pt idx="0">
                    <c:v>1.0613106799183012</c:v>
                  </c:pt>
                  <c:pt idx="1">
                    <c:v>1.0149837005076896</c:v>
                  </c:pt>
                  <c:pt idx="2">
                    <c:v>0.98235980574869008</c:v>
                  </c:pt>
                  <c:pt idx="3">
                    <c:v>1.295775947711129</c:v>
                  </c:pt>
                  <c:pt idx="4">
                    <c:v>1.4495829396973876</c:v>
                  </c:pt>
                  <c:pt idx="5">
                    <c:v>1.0091597580581377</c:v>
                  </c:pt>
                  <c:pt idx="7">
                    <c:v>0.80484019927582306</c:v>
                  </c:pt>
                  <c:pt idx="8">
                    <c:v>0.87638199247859772</c:v>
                  </c:pt>
                  <c:pt idx="9">
                    <c:v>0.67713866858556138</c:v>
                  </c:pt>
                  <c:pt idx="10">
                    <c:v>0.97346934625533321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Summary!$B$19:$B$29</c:f>
              <c:numCache>
                <c:formatCode>0.00</c:formatCode>
                <c:ptCount val="11"/>
                <c:pt idx="0">
                  <c:v>10.279</c:v>
                </c:pt>
                <c:pt idx="1">
                  <c:v>10.798</c:v>
                </c:pt>
                <c:pt idx="2">
                  <c:v>11.214</c:v>
                </c:pt>
                <c:pt idx="3">
                  <c:v>10.29</c:v>
                </c:pt>
                <c:pt idx="4">
                  <c:v>10.726000000000001</c:v>
                </c:pt>
                <c:pt idx="5">
                  <c:v>11.18</c:v>
                </c:pt>
                <c:pt idx="7">
                  <c:v>11.392000000000001</c:v>
                </c:pt>
                <c:pt idx="8">
                  <c:v>11.056999999999999</c:v>
                </c:pt>
                <c:pt idx="9">
                  <c:v>11.683</c:v>
                </c:pt>
                <c:pt idx="10">
                  <c:v>11.593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4912"/>
        <c:axId val="100056448"/>
      </c:lineChart>
      <c:catAx>
        <c:axId val="1000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05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56448"/>
        <c:scaling>
          <c:orientation val="minMax"/>
          <c:max val="1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05491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44" r="0.75000000000000444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3.7127716904358531E-2"/>
                  <c:y val="-0.3721712969841047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212'!$H$2:$H$11</c:f>
              <c:numCache>
                <c:formatCode>0</c:formatCode>
                <c:ptCount val="10"/>
                <c:pt idx="0">
                  <c:v>148</c:v>
                </c:pt>
                <c:pt idx="1">
                  <c:v>2420</c:v>
                </c:pt>
                <c:pt idx="2">
                  <c:v>1410</c:v>
                </c:pt>
                <c:pt idx="3">
                  <c:v>229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152</c:v>
                </c:pt>
                <c:pt idx="8">
                  <c:v>167</c:v>
                </c:pt>
                <c:pt idx="9">
                  <c:v>488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435520"/>
        <c:axId val="109437312"/>
      </c:lineChart>
      <c:catAx>
        <c:axId val="109435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437312"/>
        <c:crosses val="autoZero"/>
        <c:auto val="0"/>
        <c:lblAlgn val="ctr"/>
        <c:lblOffset val="100"/>
        <c:noMultiLvlLbl val="0"/>
      </c:catAx>
      <c:valAx>
        <c:axId val="10943731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094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1561329833770773"/>
                  <c:y val="0.1056656459609216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212'!$I$2:$I$11</c:f>
              <c:numCache>
                <c:formatCode>0.00</c:formatCode>
                <c:ptCount val="10"/>
                <c:pt idx="1">
                  <c:v>1.71</c:v>
                </c:pt>
                <c:pt idx="2">
                  <c:v>2.5099999999999998</c:v>
                </c:pt>
                <c:pt idx="3">
                  <c:v>1.58</c:v>
                </c:pt>
                <c:pt idx="4">
                  <c:v>2.46</c:v>
                </c:pt>
                <c:pt idx="5">
                  <c:v>2.12</c:v>
                </c:pt>
                <c:pt idx="6">
                  <c:v>2.17</c:v>
                </c:pt>
                <c:pt idx="7">
                  <c:v>1.97</c:v>
                </c:pt>
                <c:pt idx="8">
                  <c:v>1.36</c:v>
                </c:pt>
                <c:pt idx="9">
                  <c:v>1.1200000000000001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466752"/>
        <c:axId val="109468288"/>
      </c:lineChart>
      <c:catAx>
        <c:axId val="109466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468288"/>
        <c:crosses val="autoZero"/>
        <c:auto val="0"/>
        <c:lblAlgn val="ctr"/>
        <c:lblOffset val="100"/>
        <c:noMultiLvlLbl val="0"/>
      </c:catAx>
      <c:valAx>
        <c:axId val="10946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946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Hwy 212 &amp; NF Deep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'Hwy 212'!$J$1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2.1449037620297571E-2"/>
                  <c:y val="-0.306644429862934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'Hwy 212'!$A$2:$A$11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'Hwy 212'!$J$2:$J$11</c:f>
              <c:numCache>
                <c:formatCode>0.0</c:formatCode>
                <c:ptCount val="10"/>
                <c:pt idx="1">
                  <c:v>19.5</c:v>
                </c:pt>
                <c:pt idx="2">
                  <c:v>7</c:v>
                </c:pt>
                <c:pt idx="3">
                  <c:v>100</c:v>
                </c:pt>
                <c:pt idx="4">
                  <c:v>9.5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489536"/>
        <c:axId val="109499520"/>
      </c:lineChart>
      <c:catAx>
        <c:axId val="109489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499520"/>
        <c:crosses val="autoZero"/>
        <c:auto val="0"/>
        <c:lblAlgn val="ctr"/>
        <c:lblOffset val="100"/>
        <c:noMultiLvlLbl val="0"/>
      </c:catAx>
      <c:valAx>
        <c:axId val="10949952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948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312th </a:t>
            </a:r>
            <a:r>
              <a:rPr lang="en-US" baseline="0"/>
              <a:t>&amp; Dolan Creek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04418197725343"/>
          <c:y val="0.18091462525517643"/>
          <c:w val="0.80495581802274763"/>
          <c:h val="0.53908136482939628"/>
        </c:manualLayout>
      </c:layout>
      <c:lineChart>
        <c:grouping val="standard"/>
        <c:varyColors val="0"/>
        <c:ser>
          <c:idx val="0"/>
          <c:order val="0"/>
          <c:tx>
            <c:strRef>
              <c:f>'312th'!$C$1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2.8399825021872271E-2"/>
                  <c:y val="-0.3708756197142040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'312th'!$C$2:$C$11</c:f>
              <c:numCache>
                <c:formatCode>0.00</c:formatCode>
                <c:ptCount val="10"/>
                <c:pt idx="2">
                  <c:v>0.06</c:v>
                </c:pt>
                <c:pt idx="3">
                  <c:v>0.18</c:v>
                </c:pt>
                <c:pt idx="4">
                  <c:v>0.02</c:v>
                </c:pt>
                <c:pt idx="5">
                  <c:v>0.01</c:v>
                </c:pt>
                <c:pt idx="6">
                  <c:v>3.5999999999999997E-2</c:v>
                </c:pt>
                <c:pt idx="7">
                  <c:v>1.7000000000000001E-2</c:v>
                </c:pt>
                <c:pt idx="8">
                  <c:v>2.7E-2</c:v>
                </c:pt>
                <c:pt idx="9">
                  <c:v>3.5000000000000003E-2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214016"/>
        <c:axId val="116219904"/>
      </c:lineChart>
      <c:catAx>
        <c:axId val="116214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219904"/>
        <c:crosses val="autoZero"/>
        <c:auto val="0"/>
        <c:lblAlgn val="ctr"/>
        <c:lblOffset val="100"/>
        <c:noMultiLvlLbl val="0"/>
      </c:catAx>
      <c:valAx>
        <c:axId val="11621990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21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'312th'!$D$2:$D$11</c:f>
              <c:numCache>
                <c:formatCode>0.00</c:formatCode>
                <c:ptCount val="10"/>
                <c:pt idx="0">
                  <c:v>7.74</c:v>
                </c:pt>
                <c:pt idx="1">
                  <c:v>9.8800000000000008</c:v>
                </c:pt>
                <c:pt idx="2">
                  <c:v>11.63</c:v>
                </c:pt>
                <c:pt idx="3">
                  <c:v>14.08</c:v>
                </c:pt>
                <c:pt idx="4">
                  <c:v>11.3</c:v>
                </c:pt>
                <c:pt idx="5">
                  <c:v>10.7</c:v>
                </c:pt>
                <c:pt idx="6">
                  <c:v>11.39</c:v>
                </c:pt>
                <c:pt idx="7">
                  <c:v>10.1</c:v>
                </c:pt>
                <c:pt idx="8">
                  <c:v>8.1199999999999992</c:v>
                </c:pt>
                <c:pt idx="9">
                  <c:v>7.96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241152"/>
        <c:axId val="116242688"/>
      </c:lineChart>
      <c:catAx>
        <c:axId val="116241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242688"/>
        <c:crosses val="autoZero"/>
        <c:auto val="0"/>
        <c:lblAlgn val="ctr"/>
        <c:lblOffset val="100"/>
        <c:noMultiLvlLbl val="0"/>
      </c:catAx>
      <c:valAx>
        <c:axId val="116242688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2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3.3328740157480309E-2"/>
                  <c:y val="-0.2946591571886848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'312th'!$E$2:$E$11</c:f>
              <c:numCache>
                <c:formatCode>0.0</c:formatCode>
                <c:ptCount val="10"/>
                <c:pt idx="0">
                  <c:v>168</c:v>
                </c:pt>
                <c:pt idx="1">
                  <c:v>103</c:v>
                </c:pt>
                <c:pt idx="2">
                  <c:v>66</c:v>
                </c:pt>
                <c:pt idx="3">
                  <c:v>52</c:v>
                </c:pt>
                <c:pt idx="4">
                  <c:v>59</c:v>
                </c:pt>
                <c:pt idx="5">
                  <c:v>60</c:v>
                </c:pt>
                <c:pt idx="6">
                  <c:v>57</c:v>
                </c:pt>
                <c:pt idx="7">
                  <c:v>56</c:v>
                </c:pt>
                <c:pt idx="8">
                  <c:v>66</c:v>
                </c:pt>
                <c:pt idx="9">
                  <c:v>90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255744"/>
        <c:axId val="116278016"/>
      </c:lineChart>
      <c:catAx>
        <c:axId val="116255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278016"/>
        <c:crosses val="autoZero"/>
        <c:auto val="0"/>
        <c:lblAlgn val="ctr"/>
        <c:lblOffset val="100"/>
        <c:noMultiLvlLbl val="0"/>
      </c:catAx>
      <c:valAx>
        <c:axId val="116278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25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1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'312th'!$F$2:$F$5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315648"/>
        <c:axId val="116317184"/>
      </c:lineChart>
      <c:catAx>
        <c:axId val="1163156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317184"/>
        <c:crosses val="autoZero"/>
        <c:auto val="0"/>
        <c:lblAlgn val="ctr"/>
        <c:lblOffset val="100"/>
        <c:noMultiLvlLbl val="0"/>
      </c:catAx>
      <c:valAx>
        <c:axId val="116317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31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5657567804024497"/>
                  <c:y val="0.2118791921843104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'312th'!$G$2:$G$11</c:f>
              <c:numCache>
                <c:formatCode>0.0</c:formatCode>
                <c:ptCount val="10"/>
                <c:pt idx="0">
                  <c:v>6.9</c:v>
                </c:pt>
                <c:pt idx="1">
                  <c:v>6.9</c:v>
                </c:pt>
                <c:pt idx="2">
                  <c:v>6.4</c:v>
                </c:pt>
                <c:pt idx="3">
                  <c:v>6.2</c:v>
                </c:pt>
                <c:pt idx="4">
                  <c:v>6.6</c:v>
                </c:pt>
                <c:pt idx="5">
                  <c:v>6.8</c:v>
                </c:pt>
                <c:pt idx="6">
                  <c:v>6.2</c:v>
                </c:pt>
                <c:pt idx="7">
                  <c:v>6.67</c:v>
                </c:pt>
                <c:pt idx="8">
                  <c:v>6.6</c:v>
                </c:pt>
                <c:pt idx="9">
                  <c:v>6.5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674496"/>
        <c:axId val="109676032"/>
      </c:lineChart>
      <c:catAx>
        <c:axId val="109674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676032"/>
        <c:crosses val="autoZero"/>
        <c:auto val="0"/>
        <c:lblAlgn val="ctr"/>
        <c:lblOffset val="100"/>
        <c:noMultiLvlLbl val="0"/>
      </c:catAx>
      <c:valAx>
        <c:axId val="109676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967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15579615048119"/>
          <c:y val="0.19480351414406533"/>
          <c:w val="0.79788648293963249"/>
          <c:h val="0.51099008457276152"/>
        </c:manualLayout>
      </c:layout>
      <c:lineChart>
        <c:grouping val="standard"/>
        <c:varyColors val="0"/>
        <c:ser>
          <c:idx val="0"/>
          <c:order val="0"/>
          <c:tx>
            <c:strRef>
              <c:f>'312th'!$H$1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6048775153105892E-2"/>
                  <c:y val="-0.2710407553222539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'312th'!$H$2:$H$11</c:f>
              <c:numCache>
                <c:formatCode>0</c:formatCode>
                <c:ptCount val="10"/>
                <c:pt idx="0">
                  <c:v>204</c:v>
                </c:pt>
                <c:pt idx="1">
                  <c:v>2420</c:v>
                </c:pt>
                <c:pt idx="2">
                  <c:v>59</c:v>
                </c:pt>
                <c:pt idx="3">
                  <c:v>397</c:v>
                </c:pt>
                <c:pt idx="4">
                  <c:v>11</c:v>
                </c:pt>
                <c:pt idx="5">
                  <c:v>3</c:v>
                </c:pt>
                <c:pt idx="6">
                  <c:v>20</c:v>
                </c:pt>
                <c:pt idx="7">
                  <c:v>20.399999999999999</c:v>
                </c:pt>
                <c:pt idx="8">
                  <c:v>308</c:v>
                </c:pt>
                <c:pt idx="9">
                  <c:v>142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779200"/>
        <c:axId val="109780992"/>
      </c:lineChart>
      <c:catAx>
        <c:axId val="109779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780992"/>
        <c:crosses val="autoZero"/>
        <c:auto val="0"/>
        <c:lblAlgn val="ctr"/>
        <c:lblOffset val="100"/>
        <c:noMultiLvlLbl val="0"/>
      </c:catAx>
      <c:valAx>
        <c:axId val="109780992"/>
        <c:scaling>
          <c:orientation val="minMax"/>
          <c:max val="25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0977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9.0807961504811963E-2"/>
                  <c:y val="0.18438757655293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'312th'!$I$2:$I$11</c:f>
              <c:numCache>
                <c:formatCode>0.00</c:formatCode>
                <c:ptCount val="10"/>
                <c:pt idx="1">
                  <c:v>0.89</c:v>
                </c:pt>
                <c:pt idx="2">
                  <c:v>2.66</c:v>
                </c:pt>
                <c:pt idx="3">
                  <c:v>2</c:v>
                </c:pt>
                <c:pt idx="4">
                  <c:v>2.68</c:v>
                </c:pt>
                <c:pt idx="5">
                  <c:v>2.36</c:v>
                </c:pt>
                <c:pt idx="6">
                  <c:v>2.5099999999999998</c:v>
                </c:pt>
                <c:pt idx="7">
                  <c:v>2.25</c:v>
                </c:pt>
                <c:pt idx="8">
                  <c:v>1.56</c:v>
                </c:pt>
                <c:pt idx="9">
                  <c:v>1.18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826816"/>
        <c:axId val="109828352"/>
      </c:lineChart>
      <c:catAx>
        <c:axId val="109826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828352"/>
        <c:crosses val="autoZero"/>
        <c:auto val="0"/>
        <c:lblAlgn val="ctr"/>
        <c:lblOffset val="100"/>
        <c:noMultiLvlLbl val="0"/>
      </c:catAx>
      <c:valAx>
        <c:axId val="109828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982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4.  Dissolved Oxygen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Data!$A$2</c:f>
              <c:strCache>
                <c:ptCount val="1"/>
                <c:pt idx="0">
                  <c:v>9/29/2010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Data!$D$3:$D$13</c:f>
              <c:numCache>
                <c:formatCode>0.00</c:formatCode>
                <c:ptCount val="11"/>
                <c:pt idx="0">
                  <c:v>7.9</c:v>
                </c:pt>
                <c:pt idx="1">
                  <c:v>7.67</c:v>
                </c:pt>
                <c:pt idx="2">
                  <c:v>8.73</c:v>
                </c:pt>
                <c:pt idx="3">
                  <c:v>7.74</c:v>
                </c:pt>
                <c:pt idx="4">
                  <c:v>5.75</c:v>
                </c:pt>
                <c:pt idx="5">
                  <c:v>9.49</c:v>
                </c:pt>
                <c:pt idx="7">
                  <c:v>9.9700000000000006</c:v>
                </c:pt>
                <c:pt idx="8">
                  <c:v>9.07</c:v>
                </c:pt>
                <c:pt idx="9">
                  <c:v>10.25</c:v>
                </c:pt>
                <c:pt idx="10">
                  <c:v>9.7200000000000006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Data!$D$17:$D$27</c:f>
              <c:numCache>
                <c:formatCode>0.00</c:formatCode>
                <c:ptCount val="11"/>
                <c:pt idx="0">
                  <c:v>8.6999999999999993</c:v>
                </c:pt>
                <c:pt idx="1">
                  <c:v>10.18</c:v>
                </c:pt>
                <c:pt idx="2">
                  <c:v>10.25</c:v>
                </c:pt>
                <c:pt idx="3">
                  <c:v>9.8800000000000008</c:v>
                </c:pt>
                <c:pt idx="4">
                  <c:v>9.7799999999999994</c:v>
                </c:pt>
                <c:pt idx="5">
                  <c:v>10.46</c:v>
                </c:pt>
                <c:pt idx="7">
                  <c:v>10.45</c:v>
                </c:pt>
                <c:pt idx="8">
                  <c:v>10.25</c:v>
                </c:pt>
                <c:pt idx="9">
                  <c:v>10.9</c:v>
                </c:pt>
                <c:pt idx="10">
                  <c:v>9.1300000000000008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Data!$D$32:$D$42</c:f>
              <c:numCache>
                <c:formatCode>0.00</c:formatCode>
                <c:ptCount val="11"/>
                <c:pt idx="0">
                  <c:v>10.31</c:v>
                </c:pt>
                <c:pt idx="1">
                  <c:v>11.18</c:v>
                </c:pt>
                <c:pt idx="2">
                  <c:v>12.29</c:v>
                </c:pt>
                <c:pt idx="3">
                  <c:v>11.63</c:v>
                </c:pt>
                <c:pt idx="4">
                  <c:v>11.1</c:v>
                </c:pt>
                <c:pt idx="5">
                  <c:v>11.81</c:v>
                </c:pt>
                <c:pt idx="7">
                  <c:v>11.81</c:v>
                </c:pt>
                <c:pt idx="8">
                  <c:v>11.75</c:v>
                </c:pt>
                <c:pt idx="9">
                  <c:v>12.12</c:v>
                </c:pt>
                <c:pt idx="10">
                  <c:v>12.2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Data!$D$46:$D$56</c:f>
              <c:numCache>
                <c:formatCode>0.00</c:formatCode>
                <c:ptCount val="11"/>
                <c:pt idx="0">
                  <c:v>13.31</c:v>
                </c:pt>
                <c:pt idx="1">
                  <c:v>13.02</c:v>
                </c:pt>
                <c:pt idx="2">
                  <c:v>13.01</c:v>
                </c:pt>
                <c:pt idx="3">
                  <c:v>14.08</c:v>
                </c:pt>
                <c:pt idx="4">
                  <c:v>13.13</c:v>
                </c:pt>
                <c:pt idx="5">
                  <c:v>13.72</c:v>
                </c:pt>
                <c:pt idx="7">
                  <c:v>13.65</c:v>
                </c:pt>
                <c:pt idx="8">
                  <c:v>13.62</c:v>
                </c:pt>
                <c:pt idx="9">
                  <c:v>13.04</c:v>
                </c:pt>
                <c:pt idx="10">
                  <c:v>13.44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Data!$D$61:$D$71</c:f>
              <c:numCache>
                <c:formatCode>0.00</c:formatCode>
                <c:ptCount val="11"/>
                <c:pt idx="0">
                  <c:v>11.4</c:v>
                </c:pt>
                <c:pt idx="1">
                  <c:v>12.13</c:v>
                </c:pt>
                <c:pt idx="2">
                  <c:v>12.46</c:v>
                </c:pt>
                <c:pt idx="3">
                  <c:v>11.3</c:v>
                </c:pt>
                <c:pt idx="4">
                  <c:v>12.56</c:v>
                </c:pt>
                <c:pt idx="5">
                  <c:v>12.36</c:v>
                </c:pt>
                <c:pt idx="7">
                  <c:v>12.19</c:v>
                </c:pt>
                <c:pt idx="8">
                  <c:v>11.78</c:v>
                </c:pt>
                <c:pt idx="9">
                  <c:v>12.28</c:v>
                </c:pt>
                <c:pt idx="10">
                  <c:v>12.8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Data!$A$76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Data!$D$76:$D$86</c:f>
              <c:numCache>
                <c:formatCode>0.00</c:formatCode>
                <c:ptCount val="11"/>
                <c:pt idx="0">
                  <c:v>9.41</c:v>
                </c:pt>
                <c:pt idx="1">
                  <c:v>11.25</c:v>
                </c:pt>
                <c:pt idx="2">
                  <c:v>11.34</c:v>
                </c:pt>
                <c:pt idx="3">
                  <c:v>10.7</c:v>
                </c:pt>
                <c:pt idx="4">
                  <c:v>10.4</c:v>
                </c:pt>
                <c:pt idx="5">
                  <c:v>10.69</c:v>
                </c:pt>
                <c:pt idx="7">
                  <c:v>11.72</c:v>
                </c:pt>
                <c:pt idx="8">
                  <c:v>11.75</c:v>
                </c:pt>
                <c:pt idx="9">
                  <c:v>12.36</c:v>
                </c:pt>
                <c:pt idx="10">
                  <c:v>12.48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Data!$D$91:$D$101</c:f>
              <c:numCache>
                <c:formatCode>0.00</c:formatCode>
                <c:ptCount val="11"/>
                <c:pt idx="0">
                  <c:v>11.3</c:v>
                </c:pt>
                <c:pt idx="1">
                  <c:v>12.16</c:v>
                </c:pt>
                <c:pt idx="2">
                  <c:v>12.64</c:v>
                </c:pt>
                <c:pt idx="3">
                  <c:v>11.39</c:v>
                </c:pt>
                <c:pt idx="4">
                  <c:v>13.14</c:v>
                </c:pt>
                <c:pt idx="5">
                  <c:v>13.17</c:v>
                </c:pt>
                <c:pt idx="7">
                  <c:v>12.37</c:v>
                </c:pt>
                <c:pt idx="8">
                  <c:v>11.77</c:v>
                </c:pt>
                <c:pt idx="9">
                  <c:v>12.76</c:v>
                </c:pt>
                <c:pt idx="10">
                  <c:v>12.82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Data!$D$106:$D$116</c:f>
              <c:numCache>
                <c:formatCode>0.00</c:formatCode>
                <c:ptCount val="11"/>
                <c:pt idx="0">
                  <c:v>11.63</c:v>
                </c:pt>
                <c:pt idx="1">
                  <c:v>11.06</c:v>
                </c:pt>
                <c:pt idx="2">
                  <c:v>12.02</c:v>
                </c:pt>
                <c:pt idx="3">
                  <c:v>10.1</c:v>
                </c:pt>
                <c:pt idx="4">
                  <c:v>11.86</c:v>
                </c:pt>
                <c:pt idx="5">
                  <c:v>11.05</c:v>
                </c:pt>
                <c:pt idx="7">
                  <c:v>11.67</c:v>
                </c:pt>
                <c:pt idx="8">
                  <c:v>10.71</c:v>
                </c:pt>
                <c:pt idx="9">
                  <c:v>12.07</c:v>
                </c:pt>
                <c:pt idx="10">
                  <c:v>12.32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Data!$D$121:$D$131</c:f>
              <c:numCache>
                <c:formatCode>0.00</c:formatCode>
                <c:ptCount val="11"/>
                <c:pt idx="0">
                  <c:v>9.5500000000000007</c:v>
                </c:pt>
                <c:pt idx="1">
                  <c:v>9.6300000000000008</c:v>
                </c:pt>
                <c:pt idx="2">
                  <c:v>9.82</c:v>
                </c:pt>
                <c:pt idx="3">
                  <c:v>8.1199999999999992</c:v>
                </c:pt>
                <c:pt idx="4">
                  <c:v>10.17</c:v>
                </c:pt>
                <c:pt idx="5">
                  <c:v>9.81</c:v>
                </c:pt>
                <c:pt idx="7">
                  <c:v>10.23</c:v>
                </c:pt>
                <c:pt idx="8">
                  <c:v>10.38</c:v>
                </c:pt>
                <c:pt idx="9">
                  <c:v>10.81</c:v>
                </c:pt>
                <c:pt idx="10">
                  <c:v>10.55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Data!$D$136:$D$146</c:f>
              <c:numCache>
                <c:formatCode>0.00</c:formatCode>
                <c:ptCount val="11"/>
                <c:pt idx="0">
                  <c:v>9.2799999999999994</c:v>
                </c:pt>
                <c:pt idx="1">
                  <c:v>9.6999999999999993</c:v>
                </c:pt>
                <c:pt idx="2">
                  <c:v>9.58</c:v>
                </c:pt>
                <c:pt idx="3">
                  <c:v>7.96</c:v>
                </c:pt>
                <c:pt idx="4">
                  <c:v>9.3699999999999992</c:v>
                </c:pt>
                <c:pt idx="5">
                  <c:v>9.24</c:v>
                </c:pt>
                <c:pt idx="7">
                  <c:v>9.86</c:v>
                </c:pt>
                <c:pt idx="8">
                  <c:v>9.49</c:v>
                </c:pt>
                <c:pt idx="9">
                  <c:v>10.24</c:v>
                </c:pt>
                <c:pt idx="10">
                  <c:v>10.47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9184"/>
        <c:axId val="61150720"/>
      </c:lineChart>
      <c:catAx>
        <c:axId val="611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611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5072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Dissolved Oxygen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14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692041091302765"/>
          <c:y val="0.23159342512353553"/>
          <c:w val="0.10323771843059677"/>
          <c:h val="0.4489860555140108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312th &amp; Dolan Creek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'312th'!$J$1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7.7548118985126934E-3"/>
                  <c:y val="-0.2988185331000304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'312th'!$A$2:$A$11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'312th'!$J$2:$J$11</c:f>
              <c:numCache>
                <c:formatCode>0.0</c:formatCode>
                <c:ptCount val="10"/>
                <c:pt idx="1">
                  <c:v>40</c:v>
                </c:pt>
                <c:pt idx="2">
                  <c:v>26.5</c:v>
                </c:pt>
                <c:pt idx="3">
                  <c:v>224</c:v>
                </c:pt>
                <c:pt idx="4">
                  <c:v>5</c:v>
                </c:pt>
                <c:pt idx="5">
                  <c:v>0</c:v>
                </c:pt>
                <c:pt idx="6">
                  <c:v>10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841408"/>
        <c:axId val="109871872"/>
      </c:lineChart>
      <c:catAx>
        <c:axId val="109841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871872"/>
        <c:crosses val="autoZero"/>
        <c:auto val="0"/>
        <c:lblAlgn val="ctr"/>
        <c:lblOffset val="100"/>
        <c:noMultiLvlLbl val="0"/>
      </c:catAx>
      <c:valAx>
        <c:axId val="1098718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984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1691915703519515E-3"/>
                  <c:y val="-0.3404851997666965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Brooks!$C$2:$C$11</c:f>
              <c:numCache>
                <c:formatCode>0.00</c:formatCode>
                <c:ptCount val="10"/>
                <c:pt idx="2">
                  <c:v>0.08</c:v>
                </c:pt>
                <c:pt idx="3">
                  <c:v>0.23</c:v>
                </c:pt>
                <c:pt idx="4">
                  <c:v>0.02</c:v>
                </c:pt>
                <c:pt idx="5">
                  <c:v>0.02</c:v>
                </c:pt>
                <c:pt idx="6">
                  <c:v>2.5999999999999999E-2</c:v>
                </c:pt>
                <c:pt idx="7">
                  <c:v>2.4E-2</c:v>
                </c:pt>
                <c:pt idx="8">
                  <c:v>3.4000000000000002E-2</c:v>
                </c:pt>
                <c:pt idx="9">
                  <c:v>4.2000000000000003E-2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897600"/>
        <c:axId val="109899136"/>
      </c:lineChart>
      <c:catAx>
        <c:axId val="1098976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9899136"/>
        <c:crosses val="autoZero"/>
        <c:auto val="0"/>
        <c:lblAlgn val="ctr"/>
        <c:lblOffset val="100"/>
        <c:noMultiLvlLbl val="0"/>
      </c:catAx>
      <c:valAx>
        <c:axId val="1098991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9897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Brooks!$D$2:$D$11</c:f>
              <c:numCache>
                <c:formatCode>0.00</c:formatCode>
                <c:ptCount val="10"/>
                <c:pt idx="0">
                  <c:v>8.73</c:v>
                </c:pt>
                <c:pt idx="1">
                  <c:v>10.25</c:v>
                </c:pt>
                <c:pt idx="2">
                  <c:v>12.29</c:v>
                </c:pt>
                <c:pt idx="3">
                  <c:v>13.01</c:v>
                </c:pt>
                <c:pt idx="4">
                  <c:v>12.46</c:v>
                </c:pt>
                <c:pt idx="5">
                  <c:v>11.34</c:v>
                </c:pt>
                <c:pt idx="6">
                  <c:v>12.64</c:v>
                </c:pt>
                <c:pt idx="7">
                  <c:v>12.02</c:v>
                </c:pt>
                <c:pt idx="8">
                  <c:v>9.82</c:v>
                </c:pt>
                <c:pt idx="9">
                  <c:v>9.58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371840"/>
        <c:axId val="116373376"/>
      </c:lineChart>
      <c:catAx>
        <c:axId val="116371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373376"/>
        <c:crosses val="autoZero"/>
        <c:auto val="0"/>
        <c:lblAlgn val="ctr"/>
        <c:lblOffset val="100"/>
        <c:noMultiLvlLbl val="0"/>
      </c:catAx>
      <c:valAx>
        <c:axId val="116373376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37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4995406824146981E-2"/>
                  <c:y val="-0.2718719014289883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Brooks!$E$2:$E$11</c:f>
              <c:numCache>
                <c:formatCode>0.0</c:formatCode>
                <c:ptCount val="10"/>
                <c:pt idx="0">
                  <c:v>166</c:v>
                </c:pt>
                <c:pt idx="1">
                  <c:v>103</c:v>
                </c:pt>
                <c:pt idx="2">
                  <c:v>36</c:v>
                </c:pt>
                <c:pt idx="3">
                  <c:v>49</c:v>
                </c:pt>
                <c:pt idx="4">
                  <c:v>57</c:v>
                </c:pt>
                <c:pt idx="5">
                  <c:v>61</c:v>
                </c:pt>
                <c:pt idx="6">
                  <c:v>56</c:v>
                </c:pt>
                <c:pt idx="7">
                  <c:v>54</c:v>
                </c:pt>
                <c:pt idx="8">
                  <c:v>65</c:v>
                </c:pt>
                <c:pt idx="9">
                  <c:v>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464256"/>
        <c:axId val="116478336"/>
      </c:lineChart>
      <c:catAx>
        <c:axId val="116464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478336"/>
        <c:crosses val="autoZero"/>
        <c:auto val="0"/>
        <c:lblAlgn val="ctr"/>
        <c:lblOffset val="100"/>
        <c:noMultiLvlLbl val="0"/>
      </c:catAx>
      <c:valAx>
        <c:axId val="116478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46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36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Brooks!$F$2:$F$5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511872"/>
        <c:axId val="116513408"/>
      </c:lineChart>
      <c:catAx>
        <c:axId val="116511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513408"/>
        <c:crosses val="autoZero"/>
        <c:auto val="0"/>
        <c:lblAlgn val="ctr"/>
        <c:lblOffset val="100"/>
        <c:noMultiLvlLbl val="0"/>
      </c:catAx>
      <c:valAx>
        <c:axId val="116513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51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6093613298337988E-4"/>
                  <c:y val="-0.2412540099154275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Brooks!$G$2:$G$11</c:f>
              <c:numCache>
                <c:formatCode>0.0</c:formatCode>
                <c:ptCount val="10"/>
                <c:pt idx="0">
                  <c:v>7.3</c:v>
                </c:pt>
                <c:pt idx="1">
                  <c:v>7</c:v>
                </c:pt>
                <c:pt idx="2">
                  <c:v>6.6</c:v>
                </c:pt>
                <c:pt idx="3">
                  <c:v>6.3</c:v>
                </c:pt>
                <c:pt idx="4">
                  <c:v>6.4</c:v>
                </c:pt>
                <c:pt idx="5">
                  <c:v>6.62</c:v>
                </c:pt>
                <c:pt idx="6">
                  <c:v>6.4</c:v>
                </c:pt>
                <c:pt idx="7">
                  <c:v>6.23</c:v>
                </c:pt>
                <c:pt idx="8">
                  <c:v>6.75</c:v>
                </c:pt>
                <c:pt idx="9">
                  <c:v>6.77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813184"/>
        <c:axId val="116819072"/>
      </c:lineChart>
      <c:catAx>
        <c:axId val="116813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819072"/>
        <c:crosses val="autoZero"/>
        <c:auto val="0"/>
        <c:lblAlgn val="ctr"/>
        <c:lblOffset val="100"/>
        <c:noMultiLvlLbl val="0"/>
      </c:catAx>
      <c:valAx>
        <c:axId val="116819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81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8938757655293091E-2"/>
                  <c:y val="-0.3850339020122494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Brooks!$H$2:$H$11</c:f>
              <c:numCache>
                <c:formatCode>0</c:formatCode>
                <c:ptCount val="10"/>
                <c:pt idx="0">
                  <c:v>135</c:v>
                </c:pt>
                <c:pt idx="1">
                  <c:v>1410</c:v>
                </c:pt>
                <c:pt idx="2">
                  <c:v>93</c:v>
                </c:pt>
                <c:pt idx="3">
                  <c:v>411</c:v>
                </c:pt>
                <c:pt idx="4">
                  <c:v>114</c:v>
                </c:pt>
                <c:pt idx="5">
                  <c:v>7</c:v>
                </c:pt>
                <c:pt idx="6">
                  <c:v>7</c:v>
                </c:pt>
                <c:pt idx="7">
                  <c:v>16.8</c:v>
                </c:pt>
                <c:pt idx="8">
                  <c:v>345</c:v>
                </c:pt>
                <c:pt idx="9">
                  <c:v>326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122944"/>
        <c:axId val="117124480"/>
      </c:lineChart>
      <c:catAx>
        <c:axId val="117122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124480"/>
        <c:crosses val="autoZero"/>
        <c:auto val="0"/>
        <c:lblAlgn val="ctr"/>
        <c:lblOffset val="100"/>
        <c:noMultiLvlLbl val="0"/>
      </c:catAx>
      <c:valAx>
        <c:axId val="117124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712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4.7987751531059012E-4"/>
                  <c:y val="0.2566644794400699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Brooks!$I$2:$I$11</c:f>
              <c:numCache>
                <c:formatCode>0.00</c:formatCode>
                <c:ptCount val="10"/>
                <c:pt idx="1">
                  <c:v>0.92</c:v>
                </c:pt>
                <c:pt idx="2">
                  <c:v>2.78</c:v>
                </c:pt>
                <c:pt idx="3">
                  <c:v>2.0499999999999998</c:v>
                </c:pt>
                <c:pt idx="4">
                  <c:v>2.72</c:v>
                </c:pt>
                <c:pt idx="5">
                  <c:v>2.58</c:v>
                </c:pt>
                <c:pt idx="6">
                  <c:v>2.56</c:v>
                </c:pt>
                <c:pt idx="7">
                  <c:v>2.27</c:v>
                </c:pt>
                <c:pt idx="8">
                  <c:v>2.08</c:v>
                </c:pt>
                <c:pt idx="9">
                  <c:v>2.0699999999999998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145984"/>
        <c:axId val="117147520"/>
      </c:lineChart>
      <c:catAx>
        <c:axId val="1171459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147520"/>
        <c:crosses val="autoZero"/>
        <c:auto val="0"/>
        <c:lblAlgn val="ctr"/>
        <c:lblOffset val="100"/>
        <c:noMultiLvlLbl val="0"/>
      </c:catAx>
      <c:valAx>
        <c:axId val="11714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14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Brooks!$B$2</c:f>
          <c:strCache>
            <c:ptCount val="1"/>
            <c:pt idx="0">
              <c:v>Brooks/Doane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Brooks!$J$1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2.3934820647419082E-3"/>
                  <c:y val="-0.3219666812481789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Brooks!$A$2:$A$11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Brooks!$J$2:$J$11</c:f>
              <c:numCache>
                <c:formatCode>0.0</c:formatCode>
                <c:ptCount val="10"/>
                <c:pt idx="1">
                  <c:v>94</c:v>
                </c:pt>
                <c:pt idx="2">
                  <c:v>53.5</c:v>
                </c:pt>
                <c:pt idx="3">
                  <c:v>336</c:v>
                </c:pt>
                <c:pt idx="4">
                  <c:v>0</c:v>
                </c:pt>
                <c:pt idx="5">
                  <c:v>12</c:v>
                </c:pt>
                <c:pt idx="6">
                  <c:v>7</c:v>
                </c:pt>
                <c:pt idx="7">
                  <c:v>9</c:v>
                </c:pt>
                <c:pt idx="8">
                  <c:v>7.5</c:v>
                </c:pt>
                <c:pt idx="9">
                  <c:v>8.5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853376"/>
        <c:axId val="116859264"/>
      </c:lineChart>
      <c:catAx>
        <c:axId val="116853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859264"/>
        <c:crosses val="autoZero"/>
        <c:auto val="0"/>
        <c:lblAlgn val="ctr"/>
        <c:lblOffset val="100"/>
        <c:noMultiLvlLbl val="0"/>
      </c:catAx>
      <c:valAx>
        <c:axId val="1168592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685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6.2204724409449031E-4"/>
                  <c:y val="-0.34974445902595508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West'!$C$2:$C$11</c:f>
              <c:numCache>
                <c:formatCode>0.00</c:formatCode>
                <c:ptCount val="10"/>
                <c:pt idx="2">
                  <c:v>0.02</c:v>
                </c:pt>
                <c:pt idx="3">
                  <c:v>0.17</c:v>
                </c:pt>
                <c:pt idx="4">
                  <c:v>0.02</c:v>
                </c:pt>
                <c:pt idx="5">
                  <c:v>0</c:v>
                </c:pt>
                <c:pt idx="6">
                  <c:v>2.1999999999999999E-2</c:v>
                </c:pt>
                <c:pt idx="7">
                  <c:v>1.4E-2</c:v>
                </c:pt>
                <c:pt idx="8">
                  <c:v>1.9E-2</c:v>
                </c:pt>
                <c:pt idx="9">
                  <c:v>2.8000000000000001E-2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6999680"/>
        <c:axId val="117001216"/>
      </c:lineChart>
      <c:catAx>
        <c:axId val="1169996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001216"/>
        <c:crosses val="autoZero"/>
        <c:auto val="0"/>
        <c:lblAlgn val="ctr"/>
        <c:lblOffset val="100"/>
        <c:noMultiLvlLbl val="0"/>
      </c:catAx>
      <c:valAx>
        <c:axId val="1170012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699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14.  Conductivity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Data!$A$3</c:f>
              <c:strCache>
                <c:ptCount val="1"/>
                <c:pt idx="0">
                  <c:v>9/29/2010</c:v>
                </c:pt>
              </c:strCache>
            </c:strRef>
          </c:tx>
          <c:val>
            <c:numRef>
              <c:f>Data!$E$3:$E$13</c:f>
              <c:numCache>
                <c:formatCode>0.0</c:formatCode>
                <c:ptCount val="11"/>
                <c:pt idx="0">
                  <c:v>56</c:v>
                </c:pt>
                <c:pt idx="1">
                  <c:v>67</c:v>
                </c:pt>
                <c:pt idx="2">
                  <c:v>166</c:v>
                </c:pt>
                <c:pt idx="3">
                  <c:v>168</c:v>
                </c:pt>
                <c:pt idx="4">
                  <c:v>145</c:v>
                </c:pt>
                <c:pt idx="5">
                  <c:v>148</c:v>
                </c:pt>
                <c:pt idx="7">
                  <c:v>42</c:v>
                </c:pt>
                <c:pt idx="8">
                  <c:v>42</c:v>
                </c:pt>
                <c:pt idx="9">
                  <c:v>58</c:v>
                </c:pt>
                <c:pt idx="10">
                  <c:v>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Data!$E$17:$E$27</c:f>
              <c:numCache>
                <c:formatCode>0.0</c:formatCode>
                <c:ptCount val="11"/>
                <c:pt idx="0">
                  <c:v>65</c:v>
                </c:pt>
                <c:pt idx="1">
                  <c:v>56</c:v>
                </c:pt>
                <c:pt idx="2">
                  <c:v>103</c:v>
                </c:pt>
                <c:pt idx="3">
                  <c:v>103</c:v>
                </c:pt>
                <c:pt idx="4">
                  <c:v>93</c:v>
                </c:pt>
                <c:pt idx="5">
                  <c:v>97</c:v>
                </c:pt>
                <c:pt idx="7">
                  <c:v>42</c:v>
                </c:pt>
                <c:pt idx="8">
                  <c:v>40</c:v>
                </c:pt>
                <c:pt idx="9">
                  <c:v>57</c:v>
                </c:pt>
                <c:pt idx="10">
                  <c:v>96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Data!$E$32:$E$42</c:f>
              <c:numCache>
                <c:formatCode>0.0</c:formatCode>
                <c:ptCount val="11"/>
                <c:pt idx="0">
                  <c:v>36</c:v>
                </c:pt>
                <c:pt idx="1">
                  <c:v>59</c:v>
                </c:pt>
                <c:pt idx="2">
                  <c:v>36</c:v>
                </c:pt>
                <c:pt idx="3">
                  <c:v>66</c:v>
                </c:pt>
                <c:pt idx="4">
                  <c:v>62</c:v>
                </c:pt>
                <c:pt idx="5">
                  <c:v>74</c:v>
                </c:pt>
                <c:pt idx="7">
                  <c:v>36</c:v>
                </c:pt>
                <c:pt idx="8">
                  <c:v>33</c:v>
                </c:pt>
                <c:pt idx="9">
                  <c:v>43</c:v>
                </c:pt>
                <c:pt idx="10">
                  <c:v>56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Data!$A$46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Data!$E$46:$E$56</c:f>
              <c:numCache>
                <c:formatCode>0.0</c:formatCode>
                <c:ptCount val="11"/>
                <c:pt idx="0">
                  <c:v>33</c:v>
                </c:pt>
                <c:pt idx="1">
                  <c:v>39</c:v>
                </c:pt>
                <c:pt idx="2">
                  <c:v>49</c:v>
                </c:pt>
                <c:pt idx="3">
                  <c:v>52</c:v>
                </c:pt>
                <c:pt idx="4">
                  <c:v>47</c:v>
                </c:pt>
                <c:pt idx="5">
                  <c:v>77</c:v>
                </c:pt>
                <c:pt idx="7">
                  <c:v>30</c:v>
                </c:pt>
                <c:pt idx="8">
                  <c:v>32</c:v>
                </c:pt>
                <c:pt idx="9">
                  <c:v>28</c:v>
                </c:pt>
                <c:pt idx="10">
                  <c:v>41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val>
            <c:numRef>
              <c:f>Data!$E$61:$E$71</c:f>
              <c:numCache>
                <c:formatCode>0.0</c:formatCode>
                <c:ptCount val="11"/>
                <c:pt idx="0">
                  <c:v>45</c:v>
                </c:pt>
                <c:pt idx="1">
                  <c:v>54</c:v>
                </c:pt>
                <c:pt idx="2">
                  <c:v>57</c:v>
                </c:pt>
                <c:pt idx="3">
                  <c:v>59</c:v>
                </c:pt>
                <c:pt idx="4">
                  <c:v>54</c:v>
                </c:pt>
                <c:pt idx="5">
                  <c:v>64</c:v>
                </c:pt>
                <c:pt idx="7">
                  <c:v>33</c:v>
                </c:pt>
                <c:pt idx="8">
                  <c:v>34</c:v>
                </c:pt>
                <c:pt idx="9">
                  <c:v>37</c:v>
                </c:pt>
                <c:pt idx="10">
                  <c:v>54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val>
            <c:numRef>
              <c:f>Data!$E$76:$E$86</c:f>
              <c:numCache>
                <c:formatCode>0.0</c:formatCode>
                <c:ptCount val="11"/>
                <c:pt idx="0">
                  <c:v>45</c:v>
                </c:pt>
                <c:pt idx="1">
                  <c:v>50</c:v>
                </c:pt>
                <c:pt idx="2">
                  <c:v>61</c:v>
                </c:pt>
                <c:pt idx="3">
                  <c:v>60</c:v>
                </c:pt>
                <c:pt idx="4">
                  <c:v>51</c:v>
                </c:pt>
                <c:pt idx="5">
                  <c:v>66</c:v>
                </c:pt>
                <c:pt idx="7">
                  <c:v>34</c:v>
                </c:pt>
                <c:pt idx="8">
                  <c:v>35</c:v>
                </c:pt>
                <c:pt idx="9">
                  <c:v>40</c:v>
                </c:pt>
                <c:pt idx="10">
                  <c:v>59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Data!$E$91:$E$101</c:f>
              <c:numCache>
                <c:formatCode>0.0</c:formatCode>
                <c:ptCount val="11"/>
                <c:pt idx="0">
                  <c:v>42</c:v>
                </c:pt>
                <c:pt idx="1">
                  <c:v>48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61</c:v>
                </c:pt>
                <c:pt idx="7">
                  <c:v>33</c:v>
                </c:pt>
                <c:pt idx="8">
                  <c:v>34</c:v>
                </c:pt>
                <c:pt idx="9">
                  <c:v>38</c:v>
                </c:pt>
                <c:pt idx="10">
                  <c:v>52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Data!$A$106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Data!$E$106:$E$116</c:f>
              <c:numCache>
                <c:formatCode>0.0</c:formatCode>
                <c:ptCount val="11"/>
                <c:pt idx="0">
                  <c:v>42</c:v>
                </c:pt>
                <c:pt idx="1">
                  <c:v>52</c:v>
                </c:pt>
                <c:pt idx="2">
                  <c:v>54</c:v>
                </c:pt>
                <c:pt idx="3">
                  <c:v>56</c:v>
                </c:pt>
                <c:pt idx="4">
                  <c:v>52</c:v>
                </c:pt>
                <c:pt idx="5">
                  <c:v>58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49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Data!$A$121</c:f>
              <c:strCache>
                <c:ptCount val="1"/>
                <c:pt idx="0">
                  <c:v>5/31/2011</c:v>
                </c:pt>
              </c:strCache>
            </c:strRef>
          </c:tx>
          <c:val>
            <c:numRef>
              <c:f>Data!$E$121:$E$131</c:f>
              <c:numCache>
                <c:formatCode>0.0</c:formatCode>
                <c:ptCount val="11"/>
                <c:pt idx="0">
                  <c:v>38</c:v>
                </c:pt>
                <c:pt idx="1">
                  <c:v>46</c:v>
                </c:pt>
                <c:pt idx="2">
                  <c:v>65</c:v>
                </c:pt>
                <c:pt idx="3">
                  <c:v>66</c:v>
                </c:pt>
                <c:pt idx="4">
                  <c:v>56</c:v>
                </c:pt>
                <c:pt idx="5">
                  <c:v>68</c:v>
                </c:pt>
                <c:pt idx="7">
                  <c:v>32</c:v>
                </c:pt>
                <c:pt idx="8">
                  <c:v>33</c:v>
                </c:pt>
                <c:pt idx="9">
                  <c:v>37</c:v>
                </c:pt>
                <c:pt idx="10">
                  <c:v>48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Data!$A$136</c:f>
              <c:strCache>
                <c:ptCount val="1"/>
                <c:pt idx="0">
                  <c:v>6/20/2011</c:v>
                </c:pt>
              </c:strCache>
            </c:strRef>
          </c:tx>
          <c:val>
            <c:numRef>
              <c:f>Data!$E$136:$E$146</c:f>
              <c:numCache>
                <c:formatCode>0.0</c:formatCode>
                <c:ptCount val="11"/>
                <c:pt idx="0">
                  <c:v>42</c:v>
                </c:pt>
                <c:pt idx="1">
                  <c:v>54</c:v>
                </c:pt>
                <c:pt idx="2">
                  <c:v>92</c:v>
                </c:pt>
                <c:pt idx="3">
                  <c:v>90</c:v>
                </c:pt>
                <c:pt idx="4">
                  <c:v>76</c:v>
                </c:pt>
                <c:pt idx="5">
                  <c:v>86</c:v>
                </c:pt>
                <c:pt idx="7">
                  <c:v>35</c:v>
                </c:pt>
                <c:pt idx="8">
                  <c:v>36</c:v>
                </c:pt>
                <c:pt idx="9">
                  <c:v>44</c:v>
                </c:pt>
                <c:pt idx="10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01504"/>
        <c:axId val="61303040"/>
      </c:lineChart>
      <c:catAx>
        <c:axId val="613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613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03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</a:t>
                </a:r>
                <a:r>
                  <a:rPr lang="el-GR"/>
                  <a:t>μ</a:t>
                </a:r>
                <a:r>
                  <a:rPr lang="en-US"/>
                  <a:t>S)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30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39632545931757"/>
          <c:y val="0.21939632545931798"/>
          <c:w val="0.10272965879265103"/>
          <c:h val="0.4498237160653428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12729658792731"/>
          <c:y val="0.19943314377369536"/>
          <c:w val="0.79087270341207361"/>
          <c:h val="0.52056284631087779"/>
        </c:manualLayout>
      </c:layout>
      <c:lineChart>
        <c:grouping val="standard"/>
        <c:varyColors val="0"/>
        <c:ser>
          <c:idx val="0"/>
          <c:order val="0"/>
          <c:tx>
            <c:strRef>
              <c:f>'Compton Rd West'!$D$1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West'!$D$2:$D$11</c:f>
              <c:numCache>
                <c:formatCode>0.00</c:formatCode>
                <c:ptCount val="10"/>
                <c:pt idx="0">
                  <c:v>7.67</c:v>
                </c:pt>
                <c:pt idx="1">
                  <c:v>10.18</c:v>
                </c:pt>
                <c:pt idx="2">
                  <c:v>11.18</c:v>
                </c:pt>
                <c:pt idx="3">
                  <c:v>13.02</c:v>
                </c:pt>
                <c:pt idx="4">
                  <c:v>12.13</c:v>
                </c:pt>
                <c:pt idx="5">
                  <c:v>11.25</c:v>
                </c:pt>
                <c:pt idx="6">
                  <c:v>12.16</c:v>
                </c:pt>
                <c:pt idx="7">
                  <c:v>11.06</c:v>
                </c:pt>
                <c:pt idx="8">
                  <c:v>9.6300000000000008</c:v>
                </c:pt>
                <c:pt idx="9">
                  <c:v>9.6999999999999993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047296"/>
        <c:axId val="117048832"/>
      </c:lineChart>
      <c:catAx>
        <c:axId val="1170472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048832"/>
        <c:crosses val="autoZero"/>
        <c:auto val="0"/>
        <c:lblAlgn val="ctr"/>
        <c:lblOffset val="100"/>
        <c:noMultiLvlLbl val="0"/>
      </c:catAx>
      <c:valAx>
        <c:axId val="117048832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04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2799650043744628E-3"/>
                  <c:y val="0.1524701079031787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West'!$E$2:$E$11</c:f>
              <c:numCache>
                <c:formatCode>0.0</c:formatCode>
                <c:ptCount val="10"/>
                <c:pt idx="0">
                  <c:v>67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54</c:v>
                </c:pt>
                <c:pt idx="5">
                  <c:v>50</c:v>
                </c:pt>
                <c:pt idx="6">
                  <c:v>48</c:v>
                </c:pt>
                <c:pt idx="7">
                  <c:v>52</c:v>
                </c:pt>
                <c:pt idx="8">
                  <c:v>46</c:v>
                </c:pt>
                <c:pt idx="9">
                  <c:v>54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078272"/>
        <c:axId val="117080064"/>
      </c:lineChart>
      <c:catAx>
        <c:axId val="117078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080064"/>
        <c:crosses val="autoZero"/>
        <c:auto val="0"/>
        <c:lblAlgn val="ctr"/>
        <c:lblOffset val="100"/>
        <c:noMultiLvlLbl val="0"/>
      </c:catAx>
      <c:valAx>
        <c:axId val="117080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707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4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'Compton Rd West'!$F$2:$F$5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07520"/>
        <c:axId val="117709056"/>
      </c:lineChart>
      <c:catAx>
        <c:axId val="117707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709056"/>
        <c:crosses val="autoZero"/>
        <c:auto val="0"/>
        <c:lblAlgn val="ctr"/>
        <c:lblOffset val="100"/>
        <c:noMultiLvlLbl val="0"/>
      </c:catAx>
      <c:valAx>
        <c:axId val="117709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70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1.669229612559513E-2"/>
                  <c:y val="-0.29413940492838725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West'!$G$2:$G$11</c:f>
              <c:numCache>
                <c:formatCode>0.0</c:formatCode>
                <c:ptCount val="10"/>
                <c:pt idx="0">
                  <c:v>7.2</c:v>
                </c:pt>
                <c:pt idx="1">
                  <c:v>6.7</c:v>
                </c:pt>
                <c:pt idx="2">
                  <c:v>6.3</c:v>
                </c:pt>
                <c:pt idx="3">
                  <c:v>6.2</c:v>
                </c:pt>
                <c:pt idx="4">
                  <c:v>6.4</c:v>
                </c:pt>
                <c:pt idx="5">
                  <c:v>6.4</c:v>
                </c:pt>
                <c:pt idx="6">
                  <c:v>6.3</c:v>
                </c:pt>
                <c:pt idx="7">
                  <c:v>6.2</c:v>
                </c:pt>
                <c:pt idx="8">
                  <c:v>6.77</c:v>
                </c:pt>
                <c:pt idx="9">
                  <c:v>6.52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34400"/>
        <c:axId val="117740288"/>
      </c:lineChart>
      <c:catAx>
        <c:axId val="117734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740288"/>
        <c:crosses val="autoZero"/>
        <c:auto val="0"/>
        <c:lblAlgn val="ctr"/>
        <c:lblOffset val="100"/>
        <c:noMultiLvlLbl val="0"/>
      </c:catAx>
      <c:valAx>
        <c:axId val="117740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773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2.0956036745406824E-2"/>
                  <c:y val="-0.27567038495188184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West'!$H$2:$H$11</c:f>
              <c:numCache>
                <c:formatCode>0</c:formatCode>
                <c:ptCount val="10"/>
                <c:pt idx="0">
                  <c:v>124</c:v>
                </c:pt>
                <c:pt idx="1">
                  <c:v>222</c:v>
                </c:pt>
                <c:pt idx="2">
                  <c:v>20</c:v>
                </c:pt>
                <c:pt idx="3">
                  <c:v>770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13.4</c:v>
                </c:pt>
                <c:pt idx="8">
                  <c:v>51.2</c:v>
                </c:pt>
                <c:pt idx="9">
                  <c:v>50.4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446144"/>
        <c:axId val="117447680"/>
      </c:lineChart>
      <c:catAx>
        <c:axId val="1174461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447680"/>
        <c:crosses val="autoZero"/>
        <c:auto val="0"/>
        <c:lblAlgn val="ctr"/>
        <c:lblOffset val="100"/>
        <c:noMultiLvlLbl val="0"/>
      </c:catAx>
      <c:valAx>
        <c:axId val="117447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74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8.2279965004374456E-2"/>
                  <c:y val="0.1605967483231262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West'!$I$2:$I$11</c:f>
              <c:numCache>
                <c:formatCode>0.00</c:formatCode>
                <c:ptCount val="10"/>
                <c:pt idx="1">
                  <c:v>0.49</c:v>
                </c:pt>
                <c:pt idx="2">
                  <c:v>2.87</c:v>
                </c:pt>
                <c:pt idx="3">
                  <c:v>1.91</c:v>
                </c:pt>
                <c:pt idx="4">
                  <c:v>2.99</c:v>
                </c:pt>
                <c:pt idx="5">
                  <c:v>2.59</c:v>
                </c:pt>
                <c:pt idx="6">
                  <c:v>2.61</c:v>
                </c:pt>
                <c:pt idx="7">
                  <c:v>2.44</c:v>
                </c:pt>
                <c:pt idx="8">
                  <c:v>1.59</c:v>
                </c:pt>
                <c:pt idx="9">
                  <c:v>1.27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489664"/>
        <c:axId val="117491200"/>
      </c:lineChart>
      <c:catAx>
        <c:axId val="1174896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491200"/>
        <c:crosses val="autoZero"/>
        <c:auto val="0"/>
        <c:lblAlgn val="ctr"/>
        <c:lblOffset val="100"/>
        <c:noMultiLvlLbl val="0"/>
      </c:catAx>
      <c:valAx>
        <c:axId val="117491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48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 Rd West'!$B$2</c:f>
          <c:strCache>
            <c:ptCount val="1"/>
            <c:pt idx="0">
              <c:v>Compton Rd. West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 Rd West'!$J$1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4662073490813683E-2"/>
                  <c:y val="-0.1938710265383493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 Rd West'!$A$2:$A$11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 Rd West'!$J$2:$J$11</c:f>
              <c:numCache>
                <c:formatCode>0.0</c:formatCode>
                <c:ptCount val="10"/>
                <c:pt idx="1">
                  <c:v>13</c:v>
                </c:pt>
                <c:pt idx="2">
                  <c:v>0</c:v>
                </c:pt>
                <c:pt idx="3">
                  <c:v>174</c:v>
                </c:pt>
                <c:pt idx="4">
                  <c:v>5.5</c:v>
                </c:pt>
                <c:pt idx="5">
                  <c:v>5.5</c:v>
                </c:pt>
                <c:pt idx="6">
                  <c:v>6.5</c:v>
                </c:pt>
                <c:pt idx="7">
                  <c:v>5.5</c:v>
                </c:pt>
                <c:pt idx="8">
                  <c:v>11.5</c:v>
                </c:pt>
                <c:pt idx="9">
                  <c:v>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594368"/>
        <c:axId val="117600256"/>
      </c:lineChart>
      <c:catAx>
        <c:axId val="1175943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600256"/>
        <c:crosses val="autoZero"/>
        <c:auto val="0"/>
        <c:lblAlgn val="ctr"/>
        <c:lblOffset val="100"/>
        <c:noMultiLvlLbl val="0"/>
      </c:catAx>
      <c:valAx>
        <c:axId val="117600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759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6.1776027996500692E-3"/>
                  <c:y val="-0.29881853310003043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'Compton-Dolan'!$C$2:$C$11</c:f>
              <c:numCache>
                <c:formatCode>0.00</c:formatCode>
                <c:ptCount val="10"/>
                <c:pt idx="2">
                  <c:v>0.01</c:v>
                </c:pt>
                <c:pt idx="3">
                  <c:v>0.06</c:v>
                </c:pt>
                <c:pt idx="4">
                  <c:v>0</c:v>
                </c:pt>
                <c:pt idx="5">
                  <c:v>0</c:v>
                </c:pt>
                <c:pt idx="6">
                  <c:v>1.0999999999999999E-2</c:v>
                </c:pt>
                <c:pt idx="7">
                  <c:v>0</c:v>
                </c:pt>
                <c:pt idx="8">
                  <c:v>1.2E-2</c:v>
                </c:pt>
                <c:pt idx="9">
                  <c:v>1.6E-2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650560"/>
        <c:axId val="117652096"/>
      </c:lineChart>
      <c:catAx>
        <c:axId val="1176505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652096"/>
        <c:crosses val="autoZero"/>
        <c:auto val="0"/>
        <c:lblAlgn val="ctr"/>
        <c:lblOffset val="100"/>
        <c:noMultiLvlLbl val="0"/>
      </c:catAx>
      <c:valAx>
        <c:axId val="1176520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65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'Compton-Dolan'!$D$2:$D$11</c:f>
              <c:numCache>
                <c:formatCode>0.00</c:formatCode>
                <c:ptCount val="10"/>
                <c:pt idx="0">
                  <c:v>7.9</c:v>
                </c:pt>
                <c:pt idx="1">
                  <c:v>8.6999999999999993</c:v>
                </c:pt>
                <c:pt idx="2">
                  <c:v>10.31</c:v>
                </c:pt>
                <c:pt idx="3">
                  <c:v>13.13</c:v>
                </c:pt>
                <c:pt idx="4">
                  <c:v>11.4</c:v>
                </c:pt>
                <c:pt idx="5">
                  <c:v>9.41</c:v>
                </c:pt>
                <c:pt idx="6">
                  <c:v>11.3</c:v>
                </c:pt>
                <c:pt idx="7">
                  <c:v>11.63</c:v>
                </c:pt>
                <c:pt idx="8">
                  <c:v>9.5500000000000007</c:v>
                </c:pt>
                <c:pt idx="9">
                  <c:v>9.2799999999999994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665152"/>
        <c:axId val="117679232"/>
      </c:lineChart>
      <c:catAx>
        <c:axId val="11766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679232"/>
        <c:crosses val="autoZero"/>
        <c:auto val="0"/>
        <c:lblAlgn val="ctr"/>
        <c:lblOffset val="100"/>
        <c:noMultiLvlLbl val="0"/>
      </c:catAx>
      <c:valAx>
        <c:axId val="117679232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66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1.2122047244094488E-2"/>
                  <c:y val="-0.1795206328375624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'Compton-Dolan'!$E$2:$E$11</c:f>
              <c:numCache>
                <c:formatCode>0.0</c:formatCode>
                <c:ptCount val="10"/>
                <c:pt idx="0">
                  <c:v>56</c:v>
                </c:pt>
                <c:pt idx="1">
                  <c:v>65</c:v>
                </c:pt>
                <c:pt idx="2">
                  <c:v>36</c:v>
                </c:pt>
                <c:pt idx="3">
                  <c:v>33</c:v>
                </c:pt>
                <c:pt idx="4">
                  <c:v>45</c:v>
                </c:pt>
                <c:pt idx="5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38</c:v>
                </c:pt>
                <c:pt idx="9">
                  <c:v>42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86496"/>
        <c:axId val="117788032"/>
      </c:lineChart>
      <c:catAx>
        <c:axId val="117786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788032"/>
        <c:crosses val="autoZero"/>
        <c:auto val="0"/>
        <c:lblAlgn val="ctr"/>
        <c:lblOffset val="100"/>
        <c:noMultiLvlLbl val="0"/>
      </c:catAx>
      <c:valAx>
        <c:axId val="117788032"/>
        <c:scaling>
          <c:orientation val="minMax"/>
          <c:min val="2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778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15.  Conductivity Average </a:t>
            </a:r>
          </a:p>
        </c:rich>
      </c:tx>
      <c:layout>
        <c:manualLayout>
          <c:xMode val="edge"/>
          <c:yMode val="edge"/>
          <c:x val="0.32518338805435426"/>
          <c:y val="3.28284383446482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1442542787286"/>
          <c:y val="0.17676811268967191"/>
          <c:w val="0.8015500092008796"/>
          <c:h val="0.50378197138765457"/>
        </c:manualLayout>
      </c:layout>
      <c:lineChart>
        <c:grouping val="standard"/>
        <c:varyColors val="0"/>
        <c:ser>
          <c:idx val="0"/>
          <c:order val="0"/>
          <c:tx>
            <c:strRef>
              <c:f>Data!$E$44</c:f>
              <c:strCache>
                <c:ptCount val="1"/>
                <c:pt idx="0">
                  <c:v>Conductivity uS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Summary!$E$34:$E$44</c:f>
                <c:numCache>
                  <c:formatCode>General</c:formatCode>
                  <c:ptCount val="11"/>
                  <c:pt idx="0">
                    <c:v>6.2301194328959868</c:v>
                  </c:pt>
                  <c:pt idx="1">
                    <c:v>4.9684843802750382</c:v>
                  </c:pt>
                  <c:pt idx="2">
                    <c:v>24.793117683027369</c:v>
                  </c:pt>
                  <c:pt idx="3">
                    <c:v>23.295199357086847</c:v>
                  </c:pt>
                  <c:pt idx="4">
                    <c:v>19.552030187283478</c:v>
                  </c:pt>
                  <c:pt idx="5">
                    <c:v>17.469660416325457</c:v>
                  </c:pt>
                  <c:pt idx="7">
                    <c:v>2.67521186423029</c:v>
                  </c:pt>
                  <c:pt idx="8">
                    <c:v>2.1125566980483952</c:v>
                  </c:pt>
                  <c:pt idx="9">
                    <c:v>6.1117617431423321</c:v>
                  </c:pt>
                  <c:pt idx="10">
                    <c:v>12.075183734511963</c:v>
                  </c:pt>
                </c:numCache>
              </c:numRef>
            </c:plus>
            <c:minus>
              <c:numRef>
                <c:f>Summary!$E$34:$E$44</c:f>
                <c:numCache>
                  <c:formatCode>General</c:formatCode>
                  <c:ptCount val="11"/>
                  <c:pt idx="0">
                    <c:v>6.2301194328959868</c:v>
                  </c:pt>
                  <c:pt idx="1">
                    <c:v>4.9684843802750382</c:v>
                  </c:pt>
                  <c:pt idx="2">
                    <c:v>24.793117683027369</c:v>
                  </c:pt>
                  <c:pt idx="3">
                    <c:v>23.295199357086847</c:v>
                  </c:pt>
                  <c:pt idx="4">
                    <c:v>19.552030187283478</c:v>
                  </c:pt>
                  <c:pt idx="5">
                    <c:v>17.469660416325457</c:v>
                  </c:pt>
                  <c:pt idx="7">
                    <c:v>2.67521186423029</c:v>
                  </c:pt>
                  <c:pt idx="8">
                    <c:v>2.1125566980483952</c:v>
                  </c:pt>
                  <c:pt idx="9">
                    <c:v>6.1117617431423321</c:v>
                  </c:pt>
                  <c:pt idx="10">
                    <c:v>12.075183734511963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Summary!$B$34:$B$44</c:f>
              <c:numCache>
                <c:formatCode>0.00</c:formatCode>
                <c:ptCount val="11"/>
                <c:pt idx="0">
                  <c:v>44.4</c:v>
                </c:pt>
                <c:pt idx="1">
                  <c:v>52.5</c:v>
                </c:pt>
                <c:pt idx="2">
                  <c:v>73.900000000000006</c:v>
                </c:pt>
                <c:pt idx="3">
                  <c:v>77.7</c:v>
                </c:pt>
                <c:pt idx="4">
                  <c:v>69.400000000000006</c:v>
                </c:pt>
                <c:pt idx="5">
                  <c:v>79.900000000000006</c:v>
                </c:pt>
                <c:pt idx="7">
                  <c:v>34.9</c:v>
                </c:pt>
                <c:pt idx="8">
                  <c:v>35.299999999999997</c:v>
                </c:pt>
                <c:pt idx="9">
                  <c:v>41.8</c:v>
                </c:pt>
                <c:pt idx="10">
                  <c:v>61.6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77952"/>
        <c:axId val="100079488"/>
      </c:lineChart>
      <c:catAx>
        <c:axId val="1000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07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79488"/>
        <c:scaling>
          <c:orientation val="minMax"/>
          <c:max val="2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Conductivity (</a:t>
                </a:r>
                <a:r>
                  <a:rPr lang="el-GR" sz="1000" b="1" i="0" baseline="0"/>
                  <a:t>μ</a:t>
                </a:r>
                <a:r>
                  <a:rPr lang="en-US" sz="1000" b="1" i="0" baseline="0"/>
                  <a:t>S)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9559907410097725E-2"/>
              <c:y val="0.2626269202383221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0779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5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'Compton-Dolan'!$F$2:$F$5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456"/>
      </c:lineChart>
      <c:catAx>
        <c:axId val="1178259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827456"/>
        <c:crosses val="autoZero"/>
        <c:auto val="0"/>
        <c:lblAlgn val="ctr"/>
        <c:lblOffset val="100"/>
        <c:noMultiLvlLbl val="0"/>
      </c:catAx>
      <c:valAx>
        <c:axId val="117827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782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6212817147856523E-2"/>
                  <c:y val="0.1633909303003792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'Compton-Dolan'!$G$2:$G$11</c:f>
              <c:numCache>
                <c:formatCode>0.0</c:formatCode>
                <c:ptCount val="10"/>
                <c:pt idx="0">
                  <c:v>7.1</c:v>
                </c:pt>
                <c:pt idx="1">
                  <c:v>5.9</c:v>
                </c:pt>
                <c:pt idx="2">
                  <c:v>6.1</c:v>
                </c:pt>
                <c:pt idx="3">
                  <c:v>5.8</c:v>
                </c:pt>
                <c:pt idx="4">
                  <c:v>6.1</c:v>
                </c:pt>
                <c:pt idx="5">
                  <c:v>6.4</c:v>
                </c:pt>
                <c:pt idx="6">
                  <c:v>6.3</c:v>
                </c:pt>
                <c:pt idx="7">
                  <c:v>5.92</c:v>
                </c:pt>
                <c:pt idx="8">
                  <c:v>5.88</c:v>
                </c:pt>
                <c:pt idx="9">
                  <c:v>5.99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852800"/>
        <c:axId val="117862784"/>
      </c:lineChart>
      <c:catAx>
        <c:axId val="11785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862784"/>
        <c:crosses val="autoZero"/>
        <c:auto val="0"/>
        <c:lblAlgn val="ctr"/>
        <c:lblOffset val="100"/>
        <c:noMultiLvlLbl val="0"/>
      </c:catAx>
      <c:valAx>
        <c:axId val="117862784"/>
        <c:scaling>
          <c:orientation val="minMax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78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6048775153105892E-2"/>
                  <c:y val="-0.27104075532225436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'Compton-Dolan'!$H$2:$H$11</c:f>
              <c:numCache>
                <c:formatCode>0</c:formatCode>
                <c:ptCount val="10"/>
                <c:pt idx="0">
                  <c:v>36</c:v>
                </c:pt>
                <c:pt idx="1">
                  <c:v>270</c:v>
                </c:pt>
                <c:pt idx="2">
                  <c:v>60</c:v>
                </c:pt>
                <c:pt idx="3">
                  <c:v>122</c:v>
                </c:pt>
                <c:pt idx="4">
                  <c:v>82</c:v>
                </c:pt>
                <c:pt idx="5">
                  <c:v>11</c:v>
                </c:pt>
                <c:pt idx="6">
                  <c:v>28</c:v>
                </c:pt>
                <c:pt idx="7">
                  <c:v>10.9</c:v>
                </c:pt>
                <c:pt idx="8">
                  <c:v>24</c:v>
                </c:pt>
                <c:pt idx="9">
                  <c:v>24.6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970048"/>
        <c:axId val="117971584"/>
      </c:lineChart>
      <c:catAx>
        <c:axId val="1179700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971584"/>
        <c:crosses val="autoZero"/>
        <c:auto val="0"/>
        <c:lblAlgn val="ctr"/>
        <c:lblOffset val="100"/>
        <c:noMultiLvlLbl val="0"/>
      </c:catAx>
      <c:valAx>
        <c:axId val="117971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797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04418197725343"/>
          <c:y val="0.19480351414406533"/>
          <c:w val="0.80495581802274763"/>
          <c:h val="0.53908136482939628"/>
        </c:manualLayout>
      </c:layout>
      <c:lineChart>
        <c:grouping val="standard"/>
        <c:varyColors val="0"/>
        <c:ser>
          <c:idx val="0"/>
          <c:order val="0"/>
          <c:tx>
            <c:strRef>
              <c:f>'Compton-Dolan'!$I$1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3.9510936132983378E-2"/>
                  <c:y val="-0.2500750947798193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'Compton-Dolan'!$I$2:$I$11</c:f>
              <c:numCache>
                <c:formatCode>0.00</c:formatCode>
                <c:ptCount val="10"/>
                <c:pt idx="1">
                  <c:v>2.96</c:v>
                </c:pt>
                <c:pt idx="2">
                  <c:v>2.2400000000000002</c:v>
                </c:pt>
                <c:pt idx="3">
                  <c:v>1.48</c:v>
                </c:pt>
                <c:pt idx="4">
                  <c:v>2.15</c:v>
                </c:pt>
                <c:pt idx="5">
                  <c:v>2.0299999999999998</c:v>
                </c:pt>
                <c:pt idx="6">
                  <c:v>2</c:v>
                </c:pt>
                <c:pt idx="7">
                  <c:v>1.75</c:v>
                </c:pt>
                <c:pt idx="8">
                  <c:v>1.35</c:v>
                </c:pt>
                <c:pt idx="9">
                  <c:v>1.44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005120"/>
        <c:axId val="118023296"/>
      </c:lineChart>
      <c:catAx>
        <c:axId val="118005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8023296"/>
        <c:crosses val="autoZero"/>
        <c:auto val="0"/>
        <c:lblAlgn val="ctr"/>
        <c:lblOffset val="100"/>
        <c:noMultiLvlLbl val="0"/>
      </c:catAx>
      <c:valAx>
        <c:axId val="118023296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800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'Compton-Dolan'!$B$2</c:f>
          <c:strCache>
            <c:ptCount val="1"/>
            <c:pt idx="0">
              <c:v>Compton/Dolan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'Compton-Dolan'!$J$1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5.4463786970674478E-2"/>
                  <c:y val="-0.1001604516416582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'Compton-Dolan'!$A$2:$A$11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'Compton-Dolan'!$J$2:$J$11</c:f>
              <c:numCache>
                <c:formatCode>0.0</c:formatCode>
                <c:ptCount val="10"/>
                <c:pt idx="1">
                  <c:v>8</c:v>
                </c:pt>
                <c:pt idx="2">
                  <c:v>0</c:v>
                </c:pt>
                <c:pt idx="3">
                  <c:v>61.5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048640"/>
        <c:axId val="118050176"/>
      </c:lineChart>
      <c:catAx>
        <c:axId val="118048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8050176"/>
        <c:crosses val="autoZero"/>
        <c:auto val="0"/>
        <c:lblAlgn val="ctr"/>
        <c:lblOffset val="100"/>
        <c:noMultiLvlLbl val="0"/>
      </c:catAx>
      <c:valAx>
        <c:axId val="118050176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804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8.5224409448818983E-2"/>
                  <c:y val="-0.2363170749489647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Rd'!$C$2:$C$11</c:f>
              <c:numCache>
                <c:formatCode>0.00</c:formatCode>
                <c:ptCount val="10"/>
                <c:pt idx="2">
                  <c:v>0.03</c:v>
                </c:pt>
                <c:pt idx="3">
                  <c:v>7.0000000000000007E-2</c:v>
                </c:pt>
                <c:pt idx="4">
                  <c:v>0.03</c:v>
                </c:pt>
                <c:pt idx="5">
                  <c:v>0</c:v>
                </c:pt>
                <c:pt idx="6">
                  <c:v>4.4999999999999998E-2</c:v>
                </c:pt>
                <c:pt idx="7">
                  <c:v>3.4000000000000002E-2</c:v>
                </c:pt>
                <c:pt idx="8">
                  <c:v>2.1999999999999999E-2</c:v>
                </c:pt>
                <c:pt idx="9">
                  <c:v>0.10299999999999999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035072"/>
        <c:axId val="104036608"/>
      </c:lineChart>
      <c:catAx>
        <c:axId val="104035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036608"/>
        <c:crosses val="autoZero"/>
        <c:auto val="0"/>
        <c:lblAlgn val="ctr"/>
        <c:lblOffset val="100"/>
        <c:noMultiLvlLbl val="0"/>
      </c:catAx>
      <c:valAx>
        <c:axId val="10403660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403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Rd'!$D$2:$D$11</c:f>
              <c:numCache>
                <c:formatCode>0.00</c:formatCode>
                <c:ptCount val="10"/>
                <c:pt idx="0">
                  <c:v>9.7200000000000006</c:v>
                </c:pt>
                <c:pt idx="1">
                  <c:v>9.1300000000000008</c:v>
                </c:pt>
                <c:pt idx="2">
                  <c:v>12.2</c:v>
                </c:pt>
                <c:pt idx="3">
                  <c:v>13.44</c:v>
                </c:pt>
                <c:pt idx="4">
                  <c:v>12.8</c:v>
                </c:pt>
                <c:pt idx="5">
                  <c:v>12.48</c:v>
                </c:pt>
                <c:pt idx="6">
                  <c:v>12.82</c:v>
                </c:pt>
                <c:pt idx="7">
                  <c:v>12.32</c:v>
                </c:pt>
                <c:pt idx="8">
                  <c:v>10.55</c:v>
                </c:pt>
                <c:pt idx="9">
                  <c:v>10.47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061952"/>
        <c:axId val="104162048"/>
      </c:lineChart>
      <c:catAx>
        <c:axId val="104061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162048"/>
        <c:crosses val="autoZero"/>
        <c:auto val="0"/>
        <c:lblAlgn val="ctr"/>
        <c:lblOffset val="100"/>
        <c:noMultiLvlLbl val="0"/>
      </c:catAx>
      <c:valAx>
        <c:axId val="104162048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406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4.1662073490813703E-2"/>
                  <c:y val="-0.2411566783318751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Rd'!$E$2:$E$11</c:f>
              <c:numCache>
                <c:formatCode>0.0</c:formatCode>
                <c:ptCount val="10"/>
                <c:pt idx="0">
                  <c:v>91</c:v>
                </c:pt>
                <c:pt idx="1">
                  <c:v>96</c:v>
                </c:pt>
                <c:pt idx="2">
                  <c:v>56</c:v>
                </c:pt>
                <c:pt idx="3">
                  <c:v>41</c:v>
                </c:pt>
                <c:pt idx="4">
                  <c:v>54</c:v>
                </c:pt>
                <c:pt idx="5">
                  <c:v>59</c:v>
                </c:pt>
                <c:pt idx="6">
                  <c:v>52</c:v>
                </c:pt>
                <c:pt idx="7">
                  <c:v>49</c:v>
                </c:pt>
                <c:pt idx="8">
                  <c:v>48</c:v>
                </c:pt>
                <c:pt idx="9">
                  <c:v>70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191488"/>
        <c:axId val="104193024"/>
      </c:lineChart>
      <c:catAx>
        <c:axId val="104191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193024"/>
        <c:crosses val="autoZero"/>
        <c:auto val="0"/>
        <c:lblAlgn val="ctr"/>
        <c:lblOffset val="100"/>
        <c:noMultiLvlLbl val="0"/>
      </c:catAx>
      <c:valAx>
        <c:axId val="104193024"/>
        <c:scaling>
          <c:orientation val="minMax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419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74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'Tickle Cr Rd'!$F$2:$F$5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218624"/>
        <c:axId val="104220160"/>
      </c:lineChart>
      <c:dateAx>
        <c:axId val="1042186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104220160"/>
        <c:crosses val="autoZero"/>
        <c:auto val="1"/>
        <c:lblOffset val="100"/>
        <c:baseTimeUnit val="days"/>
      </c:dateAx>
      <c:valAx>
        <c:axId val="104220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421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0205380577427923E-2"/>
                  <c:y val="-0.2178751093613302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Rd'!$G$2:$G$11</c:f>
              <c:numCache>
                <c:formatCode>0.0</c:formatCode>
                <c:ptCount val="10"/>
                <c:pt idx="0">
                  <c:v>7.1</c:v>
                </c:pt>
                <c:pt idx="1">
                  <c:v>7.3</c:v>
                </c:pt>
                <c:pt idx="2">
                  <c:v>6.6</c:v>
                </c:pt>
                <c:pt idx="3">
                  <c:v>6.6</c:v>
                </c:pt>
                <c:pt idx="4">
                  <c:v>6.8</c:v>
                </c:pt>
                <c:pt idx="5">
                  <c:v>6.9</c:v>
                </c:pt>
                <c:pt idx="6">
                  <c:v>6.8</c:v>
                </c:pt>
                <c:pt idx="7">
                  <c:v>6.85</c:v>
                </c:pt>
                <c:pt idx="8">
                  <c:v>6.89</c:v>
                </c:pt>
                <c:pt idx="9">
                  <c:v>7.04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245504"/>
        <c:axId val="104263680"/>
      </c:lineChart>
      <c:catAx>
        <c:axId val="104245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263680"/>
        <c:crosses val="autoZero"/>
        <c:auto val="0"/>
        <c:lblAlgn val="ctr"/>
        <c:lblOffset val="100"/>
        <c:noMultiLvlLbl val="0"/>
      </c:catAx>
      <c:valAx>
        <c:axId val="104263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0424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16.  Turbidity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Data!$A$17</c:f>
              <c:strCache>
                <c:ptCount val="1"/>
                <c:pt idx="0">
                  <c:v>10/25/2010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Data!$F$17:$F$27</c:f>
            </c:numRef>
          </c:val>
          <c:smooth val="0"/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11/22/2010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Data!$F$32:$F$42</c:f>
            </c:numRef>
          </c:val>
          <c:smooth val="0"/>
        </c:ser>
        <c:ser>
          <c:idx val="2"/>
          <c:order val="2"/>
          <c:tx>
            <c:strRef>
              <c:f>Data!$A$45</c:f>
              <c:strCache>
                <c:ptCount val="1"/>
                <c:pt idx="0">
                  <c:v>12/28/2010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Data!$F$45:$F$56</c:f>
            </c:numRef>
          </c:val>
          <c:smooth val="0"/>
        </c:ser>
        <c:ser>
          <c:idx val="3"/>
          <c:order val="3"/>
          <c:tx>
            <c:strRef>
              <c:f>Data!$A$60</c:f>
              <c:strCache>
                <c:ptCount val="1"/>
                <c:pt idx="0">
                  <c:v>1/26/2011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Data!$F$60:$F$71</c:f>
            </c:numRef>
          </c:val>
          <c:smooth val="0"/>
        </c:ser>
        <c:ser>
          <c:idx val="4"/>
          <c:order val="4"/>
          <c:tx>
            <c:strRef>
              <c:f>Data!$A$75</c:f>
              <c:strCache>
                <c:ptCount val="1"/>
                <c:pt idx="0">
                  <c:v>2/23/2011</c:v>
                </c:pt>
              </c:strCache>
            </c:strRef>
          </c:tx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Data!$F$75:$F$86</c:f>
            </c:numRef>
          </c:val>
          <c:smooth val="0"/>
        </c:ser>
        <c:ser>
          <c:idx val="5"/>
          <c:order val="5"/>
          <c:tx>
            <c:strRef>
              <c:f>Data!$A$90</c:f>
              <c:strCache>
                <c:ptCount val="1"/>
                <c:pt idx="0">
                  <c:v>3/23/2011</c:v>
                </c:pt>
              </c:strCache>
            </c:strRef>
          </c:tx>
          <c:val>
            <c:numRef>
              <c:f>Data!$F$90:$F$101</c:f>
            </c:numRef>
          </c:val>
          <c:smooth val="0"/>
        </c:ser>
        <c:ser>
          <c:idx val="6"/>
          <c:order val="6"/>
          <c:tx>
            <c:strRef>
              <c:f>Data!$A$105</c:f>
              <c:strCache>
                <c:ptCount val="1"/>
                <c:pt idx="0">
                  <c:v>4/20/2011</c:v>
                </c:pt>
              </c:strCache>
            </c:strRef>
          </c:tx>
          <c:val>
            <c:numRef>
              <c:f>Data!$F$105:$F$116</c:f>
            </c:numRef>
          </c:val>
          <c:smooth val="0"/>
        </c:ser>
        <c:ser>
          <c:idx val="7"/>
          <c:order val="7"/>
          <c:tx>
            <c:strRef>
              <c:f>Data!$A$120</c:f>
              <c:strCache>
                <c:ptCount val="1"/>
              </c:strCache>
            </c:strRef>
          </c:tx>
          <c:val>
            <c:numRef>
              <c:f>Data!$F$120:$F$131</c:f>
            </c:numRef>
          </c:val>
          <c:smooth val="0"/>
        </c:ser>
        <c:ser>
          <c:idx val="8"/>
          <c:order val="8"/>
          <c:tx>
            <c:strRef>
              <c:f>Data!$A$135</c:f>
              <c:strCache>
                <c:ptCount val="1"/>
              </c:strCache>
            </c:strRef>
          </c:tx>
          <c:val>
            <c:numRef>
              <c:f>Data!$F$135:$F$146</c:f>
            </c:numRef>
          </c:val>
          <c:smooth val="0"/>
        </c:ser>
        <c:ser>
          <c:idx val="9"/>
          <c:order val="9"/>
          <c:tx>
            <c:strRef>
              <c:f>Data!$A$150</c:f>
              <c:strCache>
                <c:ptCount val="1"/>
              </c:strCache>
            </c:strRef>
          </c:tx>
          <c:val>
            <c:numRef>
              <c:f>Data!$F$150:$F$161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7664"/>
        <c:axId val="100503552"/>
      </c:lineChart>
      <c:catAx>
        <c:axId val="1004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50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03552"/>
        <c:scaling>
          <c:orientation val="minMax"/>
          <c:max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Trubidity 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49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015314434669257"/>
          <c:y val="0.23580033015353599"/>
          <c:w val="0.10202671880091259"/>
          <c:h val="0.4473200590185967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1.5400481189851307E-2"/>
                  <c:y val="-0.3072805482648016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Rd'!$H$2:$H$11</c:f>
              <c:numCache>
                <c:formatCode>0</c:formatCode>
                <c:ptCount val="10"/>
                <c:pt idx="0">
                  <c:v>18</c:v>
                </c:pt>
                <c:pt idx="1">
                  <c:v>178</c:v>
                </c:pt>
                <c:pt idx="2">
                  <c:v>53</c:v>
                </c:pt>
                <c:pt idx="3">
                  <c:v>411</c:v>
                </c:pt>
                <c:pt idx="4">
                  <c:v>9</c:v>
                </c:pt>
                <c:pt idx="5">
                  <c:v>12</c:v>
                </c:pt>
                <c:pt idx="6">
                  <c:v>11</c:v>
                </c:pt>
                <c:pt idx="7">
                  <c:v>9.6999999999999993</c:v>
                </c:pt>
                <c:pt idx="8">
                  <c:v>23.1</c:v>
                </c:pt>
                <c:pt idx="9">
                  <c:v>121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427840"/>
        <c:axId val="119429376"/>
      </c:lineChart>
      <c:catAx>
        <c:axId val="119427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429376"/>
        <c:crosses val="autoZero"/>
        <c:auto val="0"/>
        <c:lblAlgn val="ctr"/>
        <c:lblOffset val="100"/>
        <c:noMultiLvlLbl val="0"/>
      </c:catAx>
      <c:valAx>
        <c:axId val="119429376"/>
        <c:scaling>
          <c:orientation val="minMax"/>
          <c:max val="2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9427840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4894663167104133"/>
                  <c:y val="7.0730898221055702E-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Rd'!$I$2:$I$11</c:f>
              <c:numCache>
                <c:formatCode>0.00</c:formatCode>
                <c:ptCount val="10"/>
                <c:pt idx="1">
                  <c:v>1.5</c:v>
                </c:pt>
                <c:pt idx="2">
                  <c:v>1.77</c:v>
                </c:pt>
                <c:pt idx="3">
                  <c:v>1.3</c:v>
                </c:pt>
                <c:pt idx="4">
                  <c:v>1.78</c:v>
                </c:pt>
                <c:pt idx="5">
                  <c:v>1.68</c:v>
                </c:pt>
                <c:pt idx="6">
                  <c:v>1.66</c:v>
                </c:pt>
                <c:pt idx="7">
                  <c:v>1.56</c:v>
                </c:pt>
                <c:pt idx="8">
                  <c:v>0.99399999999999999</c:v>
                </c:pt>
                <c:pt idx="9">
                  <c:v>1.23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467392"/>
        <c:axId val="119469184"/>
      </c:lineChart>
      <c:catAx>
        <c:axId val="119467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469184"/>
        <c:crosses val="autoZero"/>
        <c:auto val="0"/>
        <c:lblAlgn val="ctr"/>
        <c:lblOffset val="100"/>
        <c:noMultiLvlLbl val="0"/>
      </c:catAx>
      <c:valAx>
        <c:axId val="119469184"/>
        <c:scaling>
          <c:orientation val="minMax"/>
          <c:min val="0.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4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'Tickle Cr Rd'!$B$2</c:f>
          <c:strCache>
            <c:ptCount val="1"/>
            <c:pt idx="0">
              <c:v>Tickle Cr Rd/Tickle Cr.</c:v>
            </c:pt>
          </c:strCache>
        </c:strRef>
      </c:tx>
      <c:layout>
        <c:manualLayout>
          <c:xMode val="edge"/>
          <c:yMode val="edge"/>
          <c:x val="0.29312598425196934"/>
          <c:y val="4.5605132691746868E-2"/>
        </c:manualLayout>
      </c:layout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'Tickle Cr Rd'!$J$1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7509186351706033E-2"/>
                  <c:y val="-0.13663750364537766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'Tickle Cr Rd'!$A$2:$A$11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'Tickle Cr Rd'!$J$2:$J$11</c:f>
              <c:numCache>
                <c:formatCode>0.0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498624"/>
        <c:axId val="119500160"/>
      </c:lineChart>
      <c:catAx>
        <c:axId val="119498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500160"/>
        <c:crosses val="autoZero"/>
        <c:auto val="0"/>
        <c:lblAlgn val="ctr"/>
        <c:lblOffset val="100"/>
        <c:noMultiLvlLbl val="0"/>
      </c:catAx>
      <c:valAx>
        <c:axId val="119500160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94986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7112860892388719E-3"/>
                  <c:y val="-0.30344816272966041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'362nd'!$C$2:$C$11</c:f>
              <c:numCache>
                <c:formatCode>0.00</c:formatCode>
                <c:ptCount val="10"/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1.4E-2</c:v>
                </c:pt>
                <c:pt idx="9">
                  <c:v>1.4E-2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199616"/>
        <c:axId val="119201152"/>
      </c:lineChart>
      <c:catAx>
        <c:axId val="119199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201152"/>
        <c:crosses val="autoZero"/>
        <c:auto val="0"/>
        <c:lblAlgn val="ctr"/>
        <c:lblOffset val="100"/>
        <c:noMultiLvlLbl val="0"/>
      </c:catAx>
      <c:valAx>
        <c:axId val="1192011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19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'362nd'!$D$2:$D$11</c:f>
              <c:numCache>
                <c:formatCode>0.00</c:formatCode>
                <c:ptCount val="10"/>
                <c:pt idx="0">
                  <c:v>10.25</c:v>
                </c:pt>
                <c:pt idx="1">
                  <c:v>10.9</c:v>
                </c:pt>
                <c:pt idx="2">
                  <c:v>12.12</c:v>
                </c:pt>
                <c:pt idx="3">
                  <c:v>13.04</c:v>
                </c:pt>
                <c:pt idx="4">
                  <c:v>12.28</c:v>
                </c:pt>
                <c:pt idx="5">
                  <c:v>12.36</c:v>
                </c:pt>
                <c:pt idx="6">
                  <c:v>12.76</c:v>
                </c:pt>
                <c:pt idx="7">
                  <c:v>12.07</c:v>
                </c:pt>
                <c:pt idx="8">
                  <c:v>10.81</c:v>
                </c:pt>
                <c:pt idx="9">
                  <c:v>10.24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239040"/>
        <c:axId val="119240576"/>
      </c:lineChart>
      <c:catAx>
        <c:axId val="1192390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240576"/>
        <c:crosses val="autoZero"/>
        <c:auto val="0"/>
        <c:lblAlgn val="ctr"/>
        <c:lblOffset val="100"/>
        <c:noMultiLvlLbl val="0"/>
      </c:catAx>
      <c:valAx>
        <c:axId val="119240576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23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5655730533683288E-2"/>
                  <c:y val="-0.2088451443569557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'362nd'!$E$2:$E$11</c:f>
              <c:numCache>
                <c:formatCode>0.0</c:formatCode>
                <c:ptCount val="10"/>
                <c:pt idx="0">
                  <c:v>58</c:v>
                </c:pt>
                <c:pt idx="1">
                  <c:v>57</c:v>
                </c:pt>
                <c:pt idx="2">
                  <c:v>43</c:v>
                </c:pt>
                <c:pt idx="3">
                  <c:v>28</c:v>
                </c:pt>
                <c:pt idx="4">
                  <c:v>37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37</c:v>
                </c:pt>
                <c:pt idx="9">
                  <c:v>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257728"/>
        <c:axId val="119271808"/>
      </c:lineChart>
      <c:catAx>
        <c:axId val="119257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271808"/>
        <c:crosses val="autoZero"/>
        <c:auto val="0"/>
        <c:lblAlgn val="ctr"/>
        <c:lblOffset val="100"/>
        <c:noMultiLvlLbl val="0"/>
      </c:catAx>
      <c:valAx>
        <c:axId val="119271808"/>
        <c:scaling>
          <c:orientation val="minMax"/>
          <c:max val="10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925772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39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'362nd'!$F$2:$F$5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317632"/>
        <c:axId val="119319168"/>
      </c:lineChart>
      <c:catAx>
        <c:axId val="1193176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319168"/>
        <c:crosses val="autoZero"/>
        <c:auto val="0"/>
        <c:lblAlgn val="ctr"/>
        <c:lblOffset val="100"/>
        <c:noMultiLvlLbl val="0"/>
      </c:catAx>
      <c:valAx>
        <c:axId val="11931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31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6093613298337988E-4"/>
                  <c:y val="-0.2750123942840492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'362nd'!$G$2:$G$11</c:f>
              <c:numCache>
                <c:formatCode>0.0</c:formatCode>
                <c:ptCount val="10"/>
                <c:pt idx="0">
                  <c:v>7.1</c:v>
                </c:pt>
                <c:pt idx="1">
                  <c:v>6.9</c:v>
                </c:pt>
                <c:pt idx="2">
                  <c:v>6.7</c:v>
                </c:pt>
                <c:pt idx="3">
                  <c:v>6.5</c:v>
                </c:pt>
                <c:pt idx="4">
                  <c:v>6.6</c:v>
                </c:pt>
                <c:pt idx="5">
                  <c:v>6.7</c:v>
                </c:pt>
                <c:pt idx="6">
                  <c:v>6.6</c:v>
                </c:pt>
                <c:pt idx="7">
                  <c:v>6.37</c:v>
                </c:pt>
                <c:pt idx="8">
                  <c:v>6.57</c:v>
                </c:pt>
                <c:pt idx="9">
                  <c:v>6.44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557504"/>
        <c:axId val="119559296"/>
      </c:lineChart>
      <c:catAx>
        <c:axId val="119557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559296"/>
        <c:crosses val="autoZero"/>
        <c:auto val="0"/>
        <c:lblAlgn val="ctr"/>
        <c:lblOffset val="100"/>
        <c:noMultiLvlLbl val="0"/>
      </c:catAx>
      <c:valAx>
        <c:axId val="119559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95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2637379702537183"/>
                  <c:y val="-0.3378638086905805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'362nd'!$H$2:$H$11</c:f>
              <c:numCache>
                <c:formatCode>0</c:formatCode>
                <c:ptCount val="10"/>
                <c:pt idx="0">
                  <c:v>14</c:v>
                </c:pt>
                <c:pt idx="1">
                  <c:v>461</c:v>
                </c:pt>
                <c:pt idx="2">
                  <c:v>30</c:v>
                </c:pt>
                <c:pt idx="3">
                  <c:v>461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15.8</c:v>
                </c:pt>
                <c:pt idx="8">
                  <c:v>219</c:v>
                </c:pt>
                <c:pt idx="9">
                  <c:v>59.4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588736"/>
        <c:axId val="119590272"/>
      </c:lineChart>
      <c:catAx>
        <c:axId val="119588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590272"/>
        <c:crosses val="autoZero"/>
        <c:auto val="0"/>
        <c:lblAlgn val="ctr"/>
        <c:lblOffset val="100"/>
        <c:noMultiLvlLbl val="0"/>
      </c:catAx>
      <c:valAx>
        <c:axId val="119590272"/>
        <c:scaling>
          <c:orientation val="minMax"/>
          <c:max val="2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1958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4.7987751531059012E-4"/>
                  <c:y val="0.2566644794400699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'362nd'!$I$2:$I$11</c:f>
              <c:numCache>
                <c:formatCode>0.00</c:formatCode>
                <c:ptCount val="10"/>
                <c:pt idx="1">
                  <c:v>0.78</c:v>
                </c:pt>
                <c:pt idx="2">
                  <c:v>1.17</c:v>
                </c:pt>
                <c:pt idx="3">
                  <c:v>0.81</c:v>
                </c:pt>
                <c:pt idx="4">
                  <c:v>1.46</c:v>
                </c:pt>
                <c:pt idx="5">
                  <c:v>1.28</c:v>
                </c:pt>
                <c:pt idx="6">
                  <c:v>1.42</c:v>
                </c:pt>
                <c:pt idx="7">
                  <c:v>1.34</c:v>
                </c:pt>
                <c:pt idx="8">
                  <c:v>1</c:v>
                </c:pt>
                <c:pt idx="9">
                  <c:v>0.88900000000000001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624448"/>
        <c:axId val="119625984"/>
      </c:lineChart>
      <c:catAx>
        <c:axId val="119624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625984"/>
        <c:crosses val="autoZero"/>
        <c:auto val="0"/>
        <c:lblAlgn val="ctr"/>
        <c:lblOffset val="100"/>
        <c:noMultiLvlLbl val="0"/>
      </c:catAx>
      <c:valAx>
        <c:axId val="119625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62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17.  Average Turbidity and Error Bars</a:t>
            </a:r>
          </a:p>
        </c:rich>
      </c:tx>
      <c:layout>
        <c:manualLayout>
          <c:xMode val="edge"/>
          <c:yMode val="edge"/>
          <c:x val="0.34352082022805114"/>
          <c:y val="3.28282901790696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1442542787286"/>
          <c:y val="0.17676811268967191"/>
          <c:w val="0.8238935284604576"/>
          <c:h val="0.50505175054191953"/>
        </c:manualLayout>
      </c:layout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Summary!$E$48:$E$59</c:f>
                <c:numCache>
                  <c:formatCode>General</c:formatCode>
                  <c:ptCount val="12"/>
                  <c:pt idx="1">
                    <c:v>0</c:v>
                  </c:pt>
                  <c:pt idx="2">
                    <c:v>3.8263251880158362E-3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Summary!$E$48:$E$59</c:f>
                <c:numCache>
                  <c:formatCode>General</c:formatCode>
                  <c:ptCount val="12"/>
                  <c:pt idx="1">
                    <c:v>0</c:v>
                  </c:pt>
                  <c:pt idx="2">
                    <c:v>3.8263251880158362E-3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Summary!$B$48:$B$59</c:f>
              <c:numCache>
                <c:formatCode>0.00</c:formatCode>
                <c:ptCount val="12"/>
                <c:pt idx="1">
                  <c:v>0</c:v>
                </c:pt>
                <c:pt idx="2">
                  <c:v>1.8499999999999999E-2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46112"/>
        <c:axId val="100360192"/>
      </c:lineChart>
      <c:catAx>
        <c:axId val="1003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360192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0036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NT</a:t>
                </a:r>
              </a:p>
            </c:rich>
          </c:tx>
          <c:layout>
            <c:manualLayout>
              <c:xMode val="edge"/>
              <c:yMode val="edge"/>
              <c:x val="1.9559855293570474E-2"/>
              <c:y val="0.3282836780337770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34611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'362nd'!$B$2</c:f>
          <c:strCache>
            <c:ptCount val="1"/>
            <c:pt idx="0">
              <c:v>362/Tickle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'362nd'!$J$1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8.294838145231841E-3"/>
                  <c:y val="-0.2722801837270348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'362nd'!$A$2:$A$11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'362nd'!$J$2:$J$11</c:f>
              <c:numCache>
                <c:formatCode>0.0</c:formatCode>
                <c:ptCount val="10"/>
                <c:pt idx="1">
                  <c:v>0.7</c:v>
                </c:pt>
                <c:pt idx="2">
                  <c:v>0</c:v>
                </c:pt>
                <c:pt idx="3">
                  <c:v>30.5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659520"/>
        <c:axId val="119665408"/>
      </c:lineChart>
      <c:catAx>
        <c:axId val="119659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665408"/>
        <c:crosses val="autoZero"/>
        <c:auto val="0"/>
        <c:lblAlgn val="ctr"/>
        <c:lblOffset val="100"/>
        <c:noMultiLvlLbl val="0"/>
      </c:catAx>
      <c:valAx>
        <c:axId val="119665408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1965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4.9335083114610892E-3"/>
                  <c:y val="-0.30807779235929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Langensand!$C$2:$C$11</c:f>
              <c:numCache>
                <c:formatCode>0.00</c:formatCode>
                <c:ptCount val="10"/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709056"/>
        <c:axId val="119731328"/>
      </c:lineChart>
      <c:catAx>
        <c:axId val="119709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731328"/>
        <c:crosses val="autoZero"/>
        <c:auto val="0"/>
        <c:lblAlgn val="ctr"/>
        <c:lblOffset val="100"/>
        <c:noMultiLvlLbl val="0"/>
      </c:catAx>
      <c:valAx>
        <c:axId val="119731328"/>
        <c:scaling>
          <c:orientation val="minMax"/>
          <c:max val="3.0000000000000002E-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19709056"/>
        <c:crosses val="autoZero"/>
        <c:crossBetween val="between"/>
        <c:majorUnit val="1.0000000000000005E-2"/>
        <c:minorUnit val="1.0000000000000011E-3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8.7836832895888568E-3"/>
                  <c:y val="0.1800426509186351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Langensand!$D$2:$D$11</c:f>
              <c:numCache>
                <c:formatCode>0.00</c:formatCode>
                <c:ptCount val="10"/>
                <c:pt idx="0">
                  <c:v>9.07</c:v>
                </c:pt>
                <c:pt idx="1">
                  <c:v>10.25</c:v>
                </c:pt>
                <c:pt idx="2">
                  <c:v>11.75</c:v>
                </c:pt>
                <c:pt idx="3">
                  <c:v>13.62</c:v>
                </c:pt>
                <c:pt idx="4">
                  <c:v>11.78</c:v>
                </c:pt>
                <c:pt idx="5">
                  <c:v>11.75</c:v>
                </c:pt>
                <c:pt idx="6">
                  <c:v>11.77</c:v>
                </c:pt>
                <c:pt idx="7">
                  <c:v>10.71</c:v>
                </c:pt>
                <c:pt idx="8">
                  <c:v>10.38</c:v>
                </c:pt>
                <c:pt idx="9">
                  <c:v>9.49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888192"/>
        <c:axId val="104889728"/>
      </c:lineChart>
      <c:catAx>
        <c:axId val="104888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4889728"/>
        <c:crosses val="autoZero"/>
        <c:auto val="0"/>
        <c:lblAlgn val="ctr"/>
        <c:lblOffset val="100"/>
        <c:noMultiLvlLbl val="0"/>
      </c:catAx>
      <c:valAx>
        <c:axId val="104889728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488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2835520559930017E-2"/>
                  <c:y val="-0.2145815106445026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Langensand!$E$2:$E$11</c:f>
              <c:numCache>
                <c:formatCode>0.0</c:formatCode>
                <c:ptCount val="10"/>
                <c:pt idx="0">
                  <c:v>42</c:v>
                </c:pt>
                <c:pt idx="1">
                  <c:v>40</c:v>
                </c:pt>
                <c:pt idx="2">
                  <c:v>33</c:v>
                </c:pt>
                <c:pt idx="3">
                  <c:v>32</c:v>
                </c:pt>
                <c:pt idx="4">
                  <c:v>34</c:v>
                </c:pt>
                <c:pt idx="5">
                  <c:v>35</c:v>
                </c:pt>
                <c:pt idx="6">
                  <c:v>34</c:v>
                </c:pt>
                <c:pt idx="7">
                  <c:v>34</c:v>
                </c:pt>
                <c:pt idx="8">
                  <c:v>33</c:v>
                </c:pt>
                <c:pt idx="9">
                  <c:v>36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573760"/>
        <c:axId val="121575296"/>
      </c:lineChart>
      <c:catAx>
        <c:axId val="121573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575296"/>
        <c:crosses val="autoZero"/>
        <c:auto val="0"/>
        <c:lblAlgn val="ctr"/>
        <c:lblOffset val="100"/>
        <c:noMultiLvlLbl val="0"/>
      </c:catAx>
      <c:valAx>
        <c:axId val="121575296"/>
        <c:scaling>
          <c:orientation val="minMax"/>
          <c:max val="7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157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40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Langensand!$F$2:$F$5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588352"/>
        <c:axId val="121618816"/>
      </c:lineChart>
      <c:catAx>
        <c:axId val="12158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618816"/>
        <c:crosses val="autoZero"/>
        <c:auto val="0"/>
        <c:lblAlgn val="ctr"/>
        <c:lblOffset val="100"/>
        <c:noMultiLvlLbl val="0"/>
      </c:catAx>
      <c:valAx>
        <c:axId val="12161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158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3.2313210848643956E-2"/>
                  <c:y val="-0.27786380869058036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Langensand!$G$2:$G$11</c:f>
              <c:numCache>
                <c:formatCode>0.0</c:formatCode>
                <c:ptCount val="10"/>
                <c:pt idx="0">
                  <c:v>6.8</c:v>
                </c:pt>
                <c:pt idx="1">
                  <c:v>6.9</c:v>
                </c:pt>
                <c:pt idx="2">
                  <c:v>6.5</c:v>
                </c:pt>
                <c:pt idx="3">
                  <c:v>6.2</c:v>
                </c:pt>
                <c:pt idx="4">
                  <c:v>6.5</c:v>
                </c:pt>
                <c:pt idx="5">
                  <c:v>6.7</c:v>
                </c:pt>
                <c:pt idx="6">
                  <c:v>6.6</c:v>
                </c:pt>
                <c:pt idx="7">
                  <c:v>6.5</c:v>
                </c:pt>
                <c:pt idx="8">
                  <c:v>6.3</c:v>
                </c:pt>
                <c:pt idx="9">
                  <c:v>6.28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73824"/>
        <c:axId val="121375360"/>
      </c:lineChart>
      <c:catAx>
        <c:axId val="121373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375360"/>
        <c:crosses val="autoZero"/>
        <c:auto val="0"/>
        <c:lblAlgn val="ctr"/>
        <c:lblOffset val="100"/>
        <c:noMultiLvlLbl val="0"/>
      </c:catAx>
      <c:valAx>
        <c:axId val="121375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137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2.1962160979877542E-2"/>
                  <c:y val="-0.3034481627296604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Langensand!$H$2:$H$11</c:f>
              <c:numCache>
                <c:formatCode>0</c:formatCode>
                <c:ptCount val="10"/>
                <c:pt idx="0">
                  <c:v>11</c:v>
                </c:pt>
                <c:pt idx="1">
                  <c:v>26</c:v>
                </c:pt>
                <c:pt idx="2">
                  <c:v>36</c:v>
                </c:pt>
                <c:pt idx="3">
                  <c:v>20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3.1</c:v>
                </c:pt>
                <c:pt idx="9">
                  <c:v>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21184"/>
        <c:axId val="121431168"/>
      </c:lineChart>
      <c:catAx>
        <c:axId val="121421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431168"/>
        <c:crosses val="autoZero"/>
        <c:auto val="0"/>
        <c:lblAlgn val="ctr"/>
        <c:lblOffset val="100"/>
        <c:noMultiLvlLbl val="0"/>
      </c:catAx>
      <c:valAx>
        <c:axId val="12143116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2142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12966885389326341"/>
                  <c:y val="0.2392629046369205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Langensand!$I$2:$I$11</c:f>
              <c:numCache>
                <c:formatCode>0.00</c:formatCode>
                <c:ptCount val="10"/>
                <c:pt idx="1">
                  <c:v>0.38</c:v>
                </c:pt>
                <c:pt idx="2">
                  <c:v>1.36</c:v>
                </c:pt>
                <c:pt idx="3">
                  <c:v>1.42</c:v>
                </c:pt>
                <c:pt idx="4">
                  <c:v>1.68</c:v>
                </c:pt>
                <c:pt idx="5">
                  <c:v>1.56</c:v>
                </c:pt>
                <c:pt idx="6">
                  <c:v>1.72</c:v>
                </c:pt>
                <c:pt idx="7">
                  <c:v>1.59</c:v>
                </c:pt>
                <c:pt idx="8">
                  <c:v>1.31</c:v>
                </c:pt>
                <c:pt idx="9">
                  <c:v>1.03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68800"/>
        <c:axId val="121470336"/>
      </c:lineChart>
      <c:catAx>
        <c:axId val="121468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470336"/>
        <c:crosses val="autoZero"/>
        <c:auto val="0"/>
        <c:lblAlgn val="ctr"/>
        <c:lblOffset val="100"/>
        <c:noMultiLvlLbl val="0"/>
      </c:catAx>
      <c:valAx>
        <c:axId val="121470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146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Langensand!$B$2</c:f>
          <c:strCache>
            <c:ptCount val="1"/>
            <c:pt idx="0">
              <c:v>Langensand/Tickle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Langensand!$J$1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1.2706036745406823E-2"/>
                  <c:y val="-0.3563611840186645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Langensand!$A$2:$A$11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Langensand!$J$2:$J$11</c:f>
              <c:numCache>
                <c:formatCode>0.0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7472"/>
      </c:lineChart>
      <c:catAx>
        <c:axId val="121495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1497472"/>
        <c:crosses val="autoZero"/>
        <c:auto val="0"/>
        <c:lblAlgn val="ctr"/>
        <c:lblOffset val="100"/>
        <c:noMultiLvlLbl val="0"/>
      </c:catAx>
      <c:valAx>
        <c:axId val="1214974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149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54418197725347"/>
          <c:y val="0.22718321668124819"/>
          <c:w val="0.79645581802274712"/>
          <c:h val="0.62894575678040499"/>
        </c:manualLayout>
      </c:layout>
      <c:lineChart>
        <c:grouping val="standard"/>
        <c:varyColors val="0"/>
        <c:ser>
          <c:idx val="0"/>
          <c:order val="0"/>
          <c:tx>
            <c:strRef>
              <c:f>Trubel!$C$1</c:f>
              <c:strCache>
                <c:ptCount val="1"/>
                <c:pt idx="0">
                  <c:v>Total Phosphorus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8.2136045494313206E-2"/>
                  <c:y val="-0.19645049577136214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Trubel!$C$2:$C$11</c:f>
              <c:numCache>
                <c:formatCode>0.00</c:formatCode>
                <c:ptCount val="10"/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1.4E-2</c:v>
                </c:pt>
                <c:pt idx="9">
                  <c:v>2.1000000000000001E-2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73760"/>
        <c:axId val="121979648"/>
      </c:lineChart>
      <c:dateAx>
        <c:axId val="1219737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1979648"/>
        <c:crosses val="autoZero"/>
        <c:auto val="1"/>
        <c:lblOffset val="100"/>
        <c:baseTimeUnit val="days"/>
      </c:dateAx>
      <c:valAx>
        <c:axId val="1219796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19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3.  Average pH (95% CI)</a:t>
            </a:r>
          </a:p>
        </c:rich>
      </c:tx>
      <c:layout>
        <c:manualLayout>
          <c:xMode val="edge"/>
          <c:yMode val="edge"/>
          <c:x val="0.37163815813345918"/>
          <c:y val="3.28284242247496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1442542787286"/>
          <c:y val="0.17676811268967191"/>
          <c:w val="0.80161118569856182"/>
          <c:h val="0.48361504811898515"/>
        </c:manualLayout>
      </c:layout>
      <c:lineChart>
        <c:grouping val="standard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Summary!$E$64:$E$74</c:f>
                <c:numCache>
                  <c:formatCode>General</c:formatCode>
                  <c:ptCount val="11"/>
                  <c:pt idx="0">
                    <c:v>0.2500644653674452</c:v>
                  </c:pt>
                  <c:pt idx="1">
                    <c:v>0.19986258192648518</c:v>
                  </c:pt>
                  <c:pt idx="2">
                    <c:v>0.21148453709928472</c:v>
                  </c:pt>
                  <c:pt idx="3">
                    <c:v>0.17090214310686258</c:v>
                  </c:pt>
                  <c:pt idx="4">
                    <c:v>0.16519560571682335</c:v>
                  </c:pt>
                  <c:pt idx="5">
                    <c:v>0.39823124555749212</c:v>
                  </c:pt>
                  <c:pt idx="7">
                    <c:v>0.14169955069324194</c:v>
                  </c:pt>
                  <c:pt idx="8">
                    <c:v>0.1464853047026464</c:v>
                  </c:pt>
                  <c:pt idx="9">
                    <c:v>0.14534280703067334</c:v>
                  </c:pt>
                  <c:pt idx="10">
                    <c:v>0.14067163340362698</c:v>
                  </c:pt>
                </c:numCache>
              </c:numRef>
            </c:plus>
            <c:minus>
              <c:numRef>
                <c:f>Summary!$E$64:$E$74</c:f>
                <c:numCache>
                  <c:formatCode>General</c:formatCode>
                  <c:ptCount val="11"/>
                  <c:pt idx="0">
                    <c:v>0.2500644653674452</c:v>
                  </c:pt>
                  <c:pt idx="1">
                    <c:v>0.19986258192648518</c:v>
                  </c:pt>
                  <c:pt idx="2">
                    <c:v>0.21148453709928472</c:v>
                  </c:pt>
                  <c:pt idx="3">
                    <c:v>0.17090214310686258</c:v>
                  </c:pt>
                  <c:pt idx="4">
                    <c:v>0.16519560571682335</c:v>
                  </c:pt>
                  <c:pt idx="5">
                    <c:v>0.39823124555749212</c:v>
                  </c:pt>
                  <c:pt idx="7">
                    <c:v>0.14169955069324194</c:v>
                  </c:pt>
                  <c:pt idx="8">
                    <c:v>0.1464853047026464</c:v>
                  </c:pt>
                  <c:pt idx="9">
                    <c:v>0.14534280703067334</c:v>
                  </c:pt>
                  <c:pt idx="10">
                    <c:v>0.14067163340362698</c:v>
                  </c:pt>
                </c:numCache>
              </c:numRef>
            </c:minus>
          </c:errBars>
          <c:cat>
            <c:strRef>
              <c:f>Data!$B$17:$B$27</c:f>
              <c:strCache>
                <c:ptCount val="11"/>
                <c:pt idx="0">
                  <c:v>Compton/Dolan</c:v>
                </c:pt>
                <c:pt idx="1">
                  <c:v>Compton Rd West</c:v>
                </c:pt>
                <c:pt idx="2">
                  <c:v>Brooks/Doane Cr.</c:v>
                </c:pt>
                <c:pt idx="3">
                  <c:v>312th/Dolan Cr.</c:v>
                </c:pt>
                <c:pt idx="4">
                  <c:v>Hwy 212/ NF Deep Cr.</c:v>
                </c:pt>
                <c:pt idx="5">
                  <c:v>Richey/NF Deep Cr.</c:v>
                </c:pt>
                <c:pt idx="7">
                  <c:v>Trubel/Tickle Cr.</c:v>
                </c:pt>
                <c:pt idx="8">
                  <c:v>Langensand/Tickle Cr.</c:v>
                </c:pt>
                <c:pt idx="9">
                  <c:v>362/Tickle Cr.</c:v>
                </c:pt>
                <c:pt idx="10">
                  <c:v>Tickle Cr Rd/Tickle Cr.</c:v>
                </c:pt>
              </c:strCache>
            </c:strRef>
          </c:cat>
          <c:val>
            <c:numRef>
              <c:f>Summary!$B$64:$B$74</c:f>
              <c:numCache>
                <c:formatCode>0.00</c:formatCode>
                <c:ptCount val="11"/>
                <c:pt idx="0">
                  <c:v>6.1390000000000002</c:v>
                </c:pt>
                <c:pt idx="1">
                  <c:v>6.4959999999999996</c:v>
                </c:pt>
                <c:pt idx="2">
                  <c:v>6.6239999999999997</c:v>
                </c:pt>
                <c:pt idx="3">
                  <c:v>6.5640000000000018</c:v>
                </c:pt>
                <c:pt idx="4">
                  <c:v>6.37</c:v>
                </c:pt>
                <c:pt idx="5">
                  <c:v>6.4911111111111097</c:v>
                </c:pt>
                <c:pt idx="7">
                  <c:v>6.5579999999999998</c:v>
                </c:pt>
                <c:pt idx="8">
                  <c:v>6.5060000000000002</c:v>
                </c:pt>
                <c:pt idx="9">
                  <c:v>6.6430000000000007</c:v>
                </c:pt>
                <c:pt idx="10">
                  <c:v>6.8840000000000003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01152"/>
        <c:axId val="100402688"/>
      </c:lineChart>
      <c:catAx>
        <c:axId val="10040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4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02688"/>
        <c:scaling>
          <c:orientation val="minMax"/>
          <c:max val="8"/>
          <c:min val="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5.7655115691183756E-2"/>
              <c:y val="0.4090916690969184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401152"/>
        <c:crosses val="autoZero"/>
        <c:crossBetween val="between"/>
        <c:minorUnit val="0.5"/>
      </c:valAx>
    </c:plotArea>
    <c:plotVisOnly val="1"/>
    <c:dispBlanksAs val="gap"/>
    <c:showDLblsOverMax val="0"/>
  </c:chart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Trubel!$D$1</c:f>
              <c:strCache>
                <c:ptCount val="1"/>
                <c:pt idx="0">
                  <c:v>DO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8.0095800524934521E-2"/>
                  <c:y val="0.1488688393117527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Trubel!$D$2:$D$11</c:f>
              <c:numCache>
                <c:formatCode>0.00</c:formatCode>
                <c:ptCount val="10"/>
                <c:pt idx="0">
                  <c:v>9.9700000000000006</c:v>
                </c:pt>
                <c:pt idx="1">
                  <c:v>10.45</c:v>
                </c:pt>
                <c:pt idx="2">
                  <c:v>11.81</c:v>
                </c:pt>
                <c:pt idx="3">
                  <c:v>13.65</c:v>
                </c:pt>
                <c:pt idx="4">
                  <c:v>12.19</c:v>
                </c:pt>
                <c:pt idx="5">
                  <c:v>11.72</c:v>
                </c:pt>
                <c:pt idx="6">
                  <c:v>12.37</c:v>
                </c:pt>
                <c:pt idx="7">
                  <c:v>11.67</c:v>
                </c:pt>
                <c:pt idx="8">
                  <c:v>10.23</c:v>
                </c:pt>
                <c:pt idx="9">
                  <c:v>9.86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021376"/>
        <c:axId val="122022912"/>
      </c:lineChart>
      <c:dateAx>
        <c:axId val="122021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2022912"/>
        <c:crosses val="autoZero"/>
        <c:auto val="1"/>
        <c:lblOffset val="100"/>
        <c:baseTimeUnit val="days"/>
      </c:dateAx>
      <c:valAx>
        <c:axId val="122022912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</a:t>
                </a:r>
                <a:r>
                  <a:rPr lang="en-US" baseline="0"/>
                  <a:t> Oxygen </a:t>
                </a:r>
                <a:r>
                  <a:rPr lang="en-US"/>
                  <a:t>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202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Trubel!$E$1</c:f>
              <c:strCache>
                <c:ptCount val="1"/>
                <c:pt idx="0">
                  <c:v>Conductivity uS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3.0465004374453201E-2"/>
                  <c:y val="0.1465405365995921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Trubel!$E$2:$E$11</c:f>
              <c:numCache>
                <c:formatCode>0.0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36</c:v>
                </c:pt>
                <c:pt idx="3">
                  <c:v>30</c:v>
                </c:pt>
                <c:pt idx="4">
                  <c:v>33</c:v>
                </c:pt>
                <c:pt idx="5">
                  <c:v>34</c:v>
                </c:pt>
                <c:pt idx="6">
                  <c:v>33</c:v>
                </c:pt>
                <c:pt idx="7">
                  <c:v>32</c:v>
                </c:pt>
                <c:pt idx="8">
                  <c:v>32</c:v>
                </c:pt>
                <c:pt idx="9">
                  <c:v>35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040320"/>
        <c:axId val="122041856"/>
      </c:lineChart>
      <c:dateAx>
        <c:axId val="122040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2041856"/>
        <c:crosses val="autoZero"/>
        <c:auto val="1"/>
        <c:lblOffset val="100"/>
        <c:baseTimeUnit val="days"/>
      </c:dateAx>
      <c:valAx>
        <c:axId val="122041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(uS)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204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Trubel!$F$1</c:f>
              <c:strCache>
                <c:ptCount val="1"/>
                <c:pt idx="0">
                  <c:v>Turbidity NTU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1.907917760279966E-2"/>
                  <c:y val="-0.2589271653543341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Trubel!$A$2:$A$5</c:f>
              <c:numCache>
                <c:formatCode>m/d/yyyy</c:formatCode>
                <c:ptCount val="4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</c:numCache>
            </c:numRef>
          </c:cat>
          <c:val>
            <c:numRef>
              <c:f>Trubel!$F$2:$F$5</c:f>
              <c:numCache>
                <c:formatCode>0.00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059008"/>
        <c:axId val="122081280"/>
      </c:lineChart>
      <c:dateAx>
        <c:axId val="1220590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2081280"/>
        <c:crosses val="autoZero"/>
        <c:auto val="1"/>
        <c:lblOffset val="100"/>
        <c:baseTimeUnit val="days"/>
      </c:dateAx>
      <c:valAx>
        <c:axId val="122081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205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Trubel!$G$1</c:f>
              <c:strCache>
                <c:ptCount val="1"/>
                <c:pt idx="0">
                  <c:v>pH Std Unit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7.1709098862642179E-2"/>
                  <c:y val="0.1801983085447653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Trubel!$G$2:$G$11</c:f>
              <c:numCache>
                <c:formatCode>0.0</c:formatCode>
                <c:ptCount val="10"/>
                <c:pt idx="0">
                  <c:v>6.9</c:v>
                </c:pt>
                <c:pt idx="1">
                  <c:v>6.6</c:v>
                </c:pt>
                <c:pt idx="2">
                  <c:v>6.6</c:v>
                </c:pt>
                <c:pt idx="3">
                  <c:v>6.4</c:v>
                </c:pt>
                <c:pt idx="4">
                  <c:v>6.5</c:v>
                </c:pt>
                <c:pt idx="5">
                  <c:v>6.9</c:v>
                </c:pt>
                <c:pt idx="6">
                  <c:v>6.2</c:v>
                </c:pt>
                <c:pt idx="7">
                  <c:v>6.45</c:v>
                </c:pt>
                <c:pt idx="8">
                  <c:v>6.47</c:v>
                </c:pt>
                <c:pt idx="9">
                  <c:v>6.52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188544"/>
        <c:axId val="122190080"/>
      </c:lineChart>
      <c:dateAx>
        <c:axId val="1221885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2190080"/>
        <c:crosses val="autoZero"/>
        <c:auto val="1"/>
        <c:lblOffset val="100"/>
        <c:baseTimeUnit val="days"/>
      </c:dateAx>
      <c:valAx>
        <c:axId val="122190080"/>
        <c:scaling>
          <c:orientation val="minMax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218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Trubel!$H$1</c:f>
              <c:strCache>
                <c:ptCount val="1"/>
                <c:pt idx="0">
                  <c:v>E.Coli (Coliert) MPN/100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2.6048775153105892E-2"/>
                  <c:y val="-0.27104075532225491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Trubel!$H$2:$H$11</c:f>
              <c:numCache>
                <c:formatCode>0</c:formatCode>
                <c:ptCount val="10"/>
                <c:pt idx="0">
                  <c:v>74</c:v>
                </c:pt>
                <c:pt idx="1">
                  <c:v>517</c:v>
                </c:pt>
                <c:pt idx="2">
                  <c:v>15</c:v>
                </c:pt>
                <c:pt idx="3">
                  <c:v>248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9.6</c:v>
                </c:pt>
                <c:pt idx="8">
                  <c:v>6.3</c:v>
                </c:pt>
                <c:pt idx="9">
                  <c:v>6.3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219520"/>
        <c:axId val="121705216"/>
      </c:lineChart>
      <c:dateAx>
        <c:axId val="1222195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1705216"/>
        <c:crosses val="autoZero"/>
        <c:auto val="1"/>
        <c:lblOffset val="100"/>
        <c:baseTimeUnit val="days"/>
      </c:dateAx>
      <c:valAx>
        <c:axId val="1217052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E.</a:t>
                </a:r>
                <a:r>
                  <a:rPr lang="en-US" i="1" baseline="0"/>
                  <a:t> Coli </a:t>
                </a:r>
                <a:r>
                  <a:rPr lang="en-US" i="0" baseline="0"/>
                  <a:t>(MPN/100)</a:t>
                </a:r>
                <a:endParaRPr lang="en-US" i="1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2221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Trubel!$I$1</c:f>
              <c:strCache>
                <c:ptCount val="1"/>
                <c:pt idx="0">
                  <c:v>Nitrate/Nitrite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4.7987751531059012E-4"/>
                  <c:y val="0.25666447944006998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Trubel!$I$2:$I$11</c:f>
              <c:numCache>
                <c:formatCode>0.00</c:formatCode>
                <c:ptCount val="10"/>
                <c:pt idx="1">
                  <c:v>0.66</c:v>
                </c:pt>
                <c:pt idx="2">
                  <c:v>1.26</c:v>
                </c:pt>
                <c:pt idx="3">
                  <c:v>0.97</c:v>
                </c:pt>
                <c:pt idx="4">
                  <c:v>1.31</c:v>
                </c:pt>
                <c:pt idx="5">
                  <c:v>1.24</c:v>
                </c:pt>
                <c:pt idx="6">
                  <c:v>1.32</c:v>
                </c:pt>
                <c:pt idx="7">
                  <c:v>1.27</c:v>
                </c:pt>
                <c:pt idx="8">
                  <c:v>1.01</c:v>
                </c:pt>
                <c:pt idx="9">
                  <c:v>0.91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738752"/>
        <c:axId val="121740288"/>
      </c:lineChart>
      <c:dateAx>
        <c:axId val="1217387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1740288"/>
        <c:crosses val="autoZero"/>
        <c:auto val="1"/>
        <c:lblOffset val="100"/>
        <c:baseTimeUnit val="days"/>
      </c:dateAx>
      <c:valAx>
        <c:axId val="121740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Nitrate/Nitrite (mg/L)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2173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Trubel!$B$2</c:f>
          <c:strCache>
            <c:ptCount val="1"/>
            <c:pt idx="0">
              <c:v>Trubel/Tickle Cr.</c:v>
            </c:pt>
          </c:strCache>
        </c:strRef>
      </c:tx>
      <c:overlay val="0"/>
      <c:txPr>
        <a:bodyPr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Trubel!$J$1</c:f>
              <c:strCache>
                <c:ptCount val="1"/>
                <c:pt idx="0">
                  <c:v>TSS mg/L</c:v>
                </c:pt>
              </c:strCache>
            </c:strRef>
          </c:tx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3.0625546806649249E-3"/>
                  <c:y val="-0.35437408865558556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cat>
            <c:numRef>
              <c:f>Trubel!$A$2:$A$11</c:f>
              <c:numCache>
                <c:formatCode>m/d/yyyy</c:formatCode>
                <c:ptCount val="10"/>
                <c:pt idx="0">
                  <c:v>40450</c:v>
                </c:pt>
                <c:pt idx="1">
                  <c:v>40476</c:v>
                </c:pt>
                <c:pt idx="2">
                  <c:v>40504</c:v>
                </c:pt>
                <c:pt idx="3">
                  <c:v>40540</c:v>
                </c:pt>
                <c:pt idx="4">
                  <c:v>40569</c:v>
                </c:pt>
                <c:pt idx="5">
                  <c:v>40597</c:v>
                </c:pt>
                <c:pt idx="6">
                  <c:v>40625</c:v>
                </c:pt>
                <c:pt idx="7">
                  <c:v>40653</c:v>
                </c:pt>
                <c:pt idx="8">
                  <c:v>40694</c:v>
                </c:pt>
                <c:pt idx="9">
                  <c:v>40714</c:v>
                </c:pt>
              </c:numCache>
            </c:numRef>
          </c:cat>
          <c:val>
            <c:numRef>
              <c:f>Trubel!$J$2:$J$11</c:f>
              <c:numCache>
                <c:formatCode>0.0</c:formatCode>
                <c:ptCount val="10"/>
                <c:pt idx="1">
                  <c:v>12.5</c:v>
                </c:pt>
                <c:pt idx="2">
                  <c:v>0</c:v>
                </c:pt>
                <c:pt idx="3">
                  <c:v>21.5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7.5</c:v>
                </c:pt>
                <c:pt idx="9">
                  <c:v>8.5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761792"/>
        <c:axId val="121763328"/>
      </c:lineChart>
      <c:dateAx>
        <c:axId val="1217617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21763328"/>
        <c:crosses val="autoZero"/>
        <c:auto val="1"/>
        <c:lblOffset val="100"/>
        <c:baseTimeUnit val="days"/>
      </c:dateAx>
      <c:valAx>
        <c:axId val="121763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i="0"/>
                  <a:t>Total</a:t>
                </a:r>
                <a:r>
                  <a:rPr lang="en-US" i="0" baseline="0"/>
                  <a:t> Suspended Solids</a:t>
                </a:r>
                <a:r>
                  <a:rPr lang="en-US" i="0"/>
                  <a:t> (mg/L)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2176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3" Type="http://schemas.openxmlformats.org/officeDocument/2006/relationships/chart" Target="../charts/chart91.xml"/><Relationship Id="rId7" Type="http://schemas.openxmlformats.org/officeDocument/2006/relationships/chart" Target="../charts/chart95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5" Type="http://schemas.openxmlformats.org/officeDocument/2006/relationships/chart" Target="../charts/chart93.xml"/><Relationship Id="rId4" Type="http://schemas.openxmlformats.org/officeDocument/2006/relationships/chart" Target="../charts/chart9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104775</xdr:rowOff>
    </xdr:from>
    <xdr:to>
      <xdr:col>32</xdr:col>
      <xdr:colOff>561975</xdr:colOff>
      <xdr:row>31</xdr:row>
      <xdr:rowOff>152400</xdr:rowOff>
    </xdr:to>
    <xdr:graphicFrame macro="">
      <xdr:nvGraphicFramePr>
        <xdr:cNvPr id="208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104775</xdr:rowOff>
    </xdr:from>
    <xdr:to>
      <xdr:col>16</xdr:col>
      <xdr:colOff>600075</xdr:colOff>
      <xdr:row>32</xdr:row>
      <xdr:rowOff>0</xdr:rowOff>
    </xdr:to>
    <xdr:graphicFrame macro="">
      <xdr:nvGraphicFramePr>
        <xdr:cNvPr id="20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85725</xdr:colOff>
      <xdr:row>7</xdr:row>
      <xdr:rowOff>19050</xdr:rowOff>
    </xdr:from>
    <xdr:ext cx="837583" cy="231894"/>
    <xdr:sp macro="" textlink="">
      <xdr:nvSpPr>
        <xdr:cNvPr id="4" name="TextBox 3"/>
        <xdr:cNvSpPr txBox="1"/>
      </xdr:nvSpPr>
      <xdr:spPr>
        <a:xfrm>
          <a:off x="6181725" y="1152525"/>
          <a:ext cx="951799" cy="280205"/>
        </a:xfrm>
        <a:prstGeom prst="rect">
          <a:avLst/>
        </a:prstGeom>
        <a:solidFill>
          <a:schemeClr val="bg1"/>
        </a:solidFill>
        <a:ln>
          <a:solidFill>
            <a:schemeClr val="dk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Tickle Creek</a:t>
          </a:r>
        </a:p>
      </xdr:txBody>
    </xdr:sp>
    <xdr:clientData/>
  </xdr:oneCellAnchor>
  <xdr:oneCellAnchor>
    <xdr:from>
      <xdr:col>6</xdr:col>
      <xdr:colOff>28575</xdr:colOff>
      <xdr:row>7</xdr:row>
      <xdr:rowOff>28575</xdr:rowOff>
    </xdr:from>
    <xdr:ext cx="1550096" cy="231894"/>
    <xdr:sp macro="" textlink="">
      <xdr:nvSpPr>
        <xdr:cNvPr id="5" name="TextBox 4"/>
        <xdr:cNvSpPr txBox="1"/>
      </xdr:nvSpPr>
      <xdr:spPr>
        <a:xfrm>
          <a:off x="3686175" y="1162050"/>
          <a:ext cx="1645194" cy="280205"/>
        </a:xfrm>
        <a:prstGeom prst="rect">
          <a:avLst/>
        </a:prstGeom>
        <a:solidFill>
          <a:schemeClr val="bg1"/>
        </a:solidFill>
        <a:ln>
          <a:solidFill>
            <a:schemeClr val="dk1">
              <a:shade val="95000"/>
              <a:satMod val="10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200" b="1"/>
            <a:t>North Fork Deep Creek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15</xdr:col>
      <xdr:colOff>600075</xdr:colOff>
      <xdr:row>31</xdr:row>
      <xdr:rowOff>161925</xdr:rowOff>
    </xdr:to>
    <xdr:graphicFrame macro="">
      <xdr:nvGraphicFramePr>
        <xdr:cNvPr id="112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19050</xdr:rowOff>
    </xdr:from>
    <xdr:to>
      <xdr:col>35</xdr:col>
      <xdr:colOff>9525</xdr:colOff>
      <xdr:row>31</xdr:row>
      <xdr:rowOff>152400</xdr:rowOff>
    </xdr:to>
    <xdr:graphicFrame macro="">
      <xdr:nvGraphicFramePr>
        <xdr:cNvPr id="112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0.54334</cdr:x>
      <cdr:y>0.08939</cdr:y>
    </cdr:from>
    <cdr:to>
      <cdr:x>0.54334</cdr:x>
      <cdr:y>0.74513</cdr:y>
    </cdr:to>
    <cdr:sp macro="" textlink="">
      <cdr:nvSpPr>
        <cdr:cNvPr id="4" name="Straight Connector 3"/>
        <cdr:cNvSpPr/>
      </cdr:nvSpPr>
      <cdr:spPr>
        <a:xfrm xmlns:a="http://schemas.openxmlformats.org/drawingml/2006/main" rot="5400000">
          <a:off x="3611035" y="2142213"/>
          <a:ext cx="336653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0.31085</cdr:x>
      <cdr:y>0.17625</cdr:y>
    </cdr:from>
    <cdr:to>
      <cdr:x>0.47969</cdr:x>
      <cdr:y>0.23083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028950" y="904875"/>
          <a:ext cx="1645209" cy="2801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0.61681</cdr:x>
      <cdr:y>0.17811</cdr:y>
    </cdr:from>
    <cdr:to>
      <cdr:x>0.71394</cdr:x>
      <cdr:y>0.23356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10275" y="914400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0.60315</cdr:x>
      <cdr:y>0.14418</cdr:y>
    </cdr:from>
    <cdr:to>
      <cdr:x>0.60315</cdr:x>
      <cdr:y>0.72458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4760902" y="2238378"/>
          <a:ext cx="299084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0.67309</cdr:x>
      <cdr:y>0.19593</cdr:y>
    </cdr:from>
    <cdr:to>
      <cdr:x>0.76433</cdr:x>
      <cdr:y>0.25118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981825" y="1009650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0.37557</cdr:x>
      <cdr:y>0.19778</cdr:y>
    </cdr:from>
    <cdr:to>
      <cdr:x>0.53418</cdr:x>
      <cdr:y>0.25216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95725" y="1019175"/>
          <a:ext cx="1645209" cy="2801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66675</xdr:rowOff>
    </xdr:from>
    <xdr:to>
      <xdr:col>34</xdr:col>
      <xdr:colOff>609600</xdr:colOff>
      <xdr:row>32</xdr:row>
      <xdr:rowOff>28575</xdr:rowOff>
    </xdr:to>
    <xdr:graphicFrame macro="">
      <xdr:nvGraphicFramePr>
        <xdr:cNvPr id="143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4</xdr:row>
      <xdr:rowOff>76200</xdr:rowOff>
    </xdr:from>
    <xdr:to>
      <xdr:col>10</xdr:col>
      <xdr:colOff>533400</xdr:colOff>
      <xdr:row>10</xdr:row>
      <xdr:rowOff>38100</xdr:rowOff>
    </xdr:to>
    <xdr:sp macro="" textlink="">
      <xdr:nvSpPr>
        <xdr:cNvPr id="14365" name="Rectangle 6" descr="Wide downward diagonal"/>
        <xdr:cNvSpPr>
          <a:spLocks noChangeArrowheads="1"/>
        </xdr:cNvSpPr>
      </xdr:nvSpPr>
      <xdr:spPr bwMode="auto">
        <a:xfrm>
          <a:off x="1009650" y="723900"/>
          <a:ext cx="5619750" cy="933450"/>
        </a:xfrm>
        <a:prstGeom prst="rect">
          <a:avLst/>
        </a:prstGeom>
        <a:pattFill prst="wdDnDiag">
          <a:fgClr>
            <a:srgbClr val="CCFFCC">
              <a:alpha val="49019"/>
            </a:srgbClr>
          </a:fgClr>
          <a:bgClr>
            <a:srgbClr val="FFFFFF">
              <a:alpha val="49019"/>
            </a:srgbClr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13</xdr:col>
      <xdr:colOff>198120</xdr:colOff>
      <xdr:row>31</xdr:row>
      <xdr:rowOff>142875</xdr:rowOff>
    </xdr:to>
    <xdr:graphicFrame macro="">
      <xdr:nvGraphicFramePr>
        <xdr:cNvPr id="14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0.58786</cdr:x>
      <cdr:y>0.1463</cdr:y>
    </cdr:from>
    <cdr:to>
      <cdr:x>0.58786</cdr:x>
      <cdr:y>0.72778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4579927" y="2247905"/>
          <a:ext cx="299084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0.65622</cdr:x>
      <cdr:y>0.22593</cdr:y>
    </cdr:from>
    <cdr:to>
      <cdr:x>0.7478</cdr:x>
      <cdr:y>0.28128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781800" y="1162050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0.3576</cdr:x>
      <cdr:y>0.22407</cdr:y>
    </cdr:from>
    <cdr:to>
      <cdr:x>0.5168</cdr:x>
      <cdr:y>0.27855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95700" y="1152525"/>
          <a:ext cx="1645209" cy="2801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0.55703</cdr:x>
      <cdr:y>0.13469</cdr:y>
    </cdr:from>
    <cdr:to>
      <cdr:x>0.55703</cdr:x>
      <cdr:y>0.71402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2783115" y="2190754"/>
          <a:ext cx="299082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0.31558</cdr:x>
      <cdr:y>0.49262</cdr:y>
    </cdr:from>
    <cdr:to>
      <cdr:x>0.52675</cdr:x>
      <cdr:y>0.54689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39383" y="2543175"/>
          <a:ext cx="1699241" cy="2801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0.62327</cdr:x>
      <cdr:y>0.49077</cdr:y>
    </cdr:from>
    <cdr:to>
      <cdr:x>0.74811</cdr:x>
      <cdr:y>0.54592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15278" y="2533625"/>
          <a:ext cx="1004521" cy="2847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28575</xdr:rowOff>
    </xdr:from>
    <xdr:to>
      <xdr:col>34</xdr:col>
      <xdr:colOff>600075</xdr:colOff>
      <xdr:row>32</xdr:row>
      <xdr:rowOff>28575</xdr:rowOff>
    </xdr:to>
    <xdr:graphicFrame macro="">
      <xdr:nvGraphicFramePr>
        <xdr:cNvPr id="174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38100</xdr:rowOff>
    </xdr:from>
    <xdr:to>
      <xdr:col>15</xdr:col>
      <xdr:colOff>561975</xdr:colOff>
      <xdr:row>32</xdr:row>
      <xdr:rowOff>0</xdr:rowOff>
    </xdr:to>
    <xdr:graphicFrame macro="">
      <xdr:nvGraphicFramePr>
        <xdr:cNvPr id="174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0.61219</cdr:x>
      <cdr:y>0.14522</cdr:y>
    </cdr:from>
    <cdr:to>
      <cdr:x>0.61219</cdr:x>
      <cdr:y>0.74081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4789522" y="2295541"/>
          <a:ext cx="308610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0.74401</cdr:x>
      <cdr:y>0.12317</cdr:y>
    </cdr:from>
    <cdr:to>
      <cdr:x>0.8355</cdr:x>
      <cdr:y>0.17811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696195" y="638199"/>
          <a:ext cx="946387" cy="2846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0.25046</cdr:x>
      <cdr:y>0.12132</cdr:y>
    </cdr:from>
    <cdr:to>
      <cdr:x>0.40951</cdr:x>
      <cdr:y>0.17539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90822" y="628656"/>
          <a:ext cx="1645237" cy="2801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</a:t>
          </a:r>
          <a:r>
            <a:rPr lang="en-US" sz="1200" b="1" i="1"/>
            <a:t>Fork Deep </a:t>
          </a:r>
          <a:r>
            <a:rPr lang="en-US" sz="1200" b="1"/>
            <a:t>Creek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0.56035</cdr:x>
      <cdr:y>0.09445</cdr:y>
    </cdr:from>
    <cdr:to>
      <cdr:x>0.56035</cdr:x>
      <cdr:y>0.69444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3836980" y="2028832"/>
          <a:ext cx="308609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0.33036</cdr:x>
      <cdr:y>0.1463</cdr:y>
    </cdr:from>
    <cdr:to>
      <cdr:x>0.50171</cdr:x>
      <cdr:y>0.20077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71869" y="752473"/>
          <a:ext cx="1645166" cy="2801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0.68452</cdr:x>
      <cdr:y>0.14259</cdr:y>
    </cdr:from>
    <cdr:to>
      <cdr:x>0.78309</cdr:x>
      <cdr:y>0.19794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572248" y="733404"/>
          <a:ext cx="946391" cy="28469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15</xdr:col>
      <xdr:colOff>600075</xdr:colOff>
      <xdr:row>32</xdr:row>
      <xdr:rowOff>9525</xdr:rowOff>
    </xdr:to>
    <xdr:graphicFrame macro="">
      <xdr:nvGraphicFramePr>
        <xdr:cNvPr id="204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0</xdr:row>
      <xdr:rowOff>38100</xdr:rowOff>
    </xdr:from>
    <xdr:to>
      <xdr:col>34</xdr:col>
      <xdr:colOff>609600</xdr:colOff>
      <xdr:row>32</xdr:row>
      <xdr:rowOff>0</xdr:rowOff>
    </xdr:to>
    <xdr:graphicFrame macro="">
      <xdr:nvGraphicFramePr>
        <xdr:cNvPr id="205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0.59749</cdr:x>
      <cdr:y>0.09245</cdr:y>
    </cdr:from>
    <cdr:to>
      <cdr:x>0.59749</cdr:x>
      <cdr:y>0.74504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3775840" y="2121920"/>
          <a:ext cx="330686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0.66562</cdr:x>
      <cdr:y>0.29699</cdr:y>
    </cdr:from>
    <cdr:to>
      <cdr:x>0.76977</cdr:x>
      <cdr:y>0.35318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048375" y="1504950"/>
          <a:ext cx="946408" cy="2847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0.36059</cdr:x>
      <cdr:y>0.29699</cdr:y>
    </cdr:from>
    <cdr:to>
      <cdr:x>0.54165</cdr:x>
      <cdr:y>0.35229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76600" y="1504950"/>
          <a:ext cx="1645248" cy="280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0.54656</cdr:x>
      <cdr:y>0.13832</cdr:y>
    </cdr:from>
    <cdr:to>
      <cdr:x>0.54656</cdr:x>
      <cdr:y>0.69159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3770302" y="2114553"/>
          <a:ext cx="281939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0.28944</cdr:x>
      <cdr:y>0.18879</cdr:y>
    </cdr:from>
    <cdr:to>
      <cdr:x>0.46304</cdr:x>
      <cdr:y>0.24377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3175" y="962029"/>
          <a:ext cx="1645272" cy="280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0.64724</cdr:x>
      <cdr:y>0.19065</cdr:y>
    </cdr:from>
    <cdr:to>
      <cdr:x>0.74709</cdr:x>
      <cdr:y>0.24653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4146" y="971554"/>
          <a:ext cx="946316" cy="2847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0.66605</cdr:x>
      <cdr:y>0.20741</cdr:y>
    </cdr:from>
    <cdr:to>
      <cdr:x>0.75746</cdr:x>
      <cdr:y>0.26276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96100" y="1066800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0.59138</cdr:x>
      <cdr:y>0.14445</cdr:y>
    </cdr:from>
    <cdr:to>
      <cdr:x>0.59138</cdr:x>
      <cdr:y>0.69259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>
          <a:off x="4713277" y="2152654"/>
          <a:ext cx="281939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0.36155</cdr:x>
      <cdr:y>0.21296</cdr:y>
    </cdr:from>
    <cdr:to>
      <cdr:x>0.52045</cdr:x>
      <cdr:y>0.26744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43325" y="1095375"/>
          <a:ext cx="1645209" cy="2801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34</xdr:col>
      <xdr:colOff>571500</xdr:colOff>
      <xdr:row>31</xdr:row>
      <xdr:rowOff>104775</xdr:rowOff>
    </xdr:to>
    <xdr:graphicFrame macro="">
      <xdr:nvGraphicFramePr>
        <xdr:cNvPr id="235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76200</xdr:rowOff>
    </xdr:from>
    <xdr:to>
      <xdr:col>16</xdr:col>
      <xdr:colOff>0</xdr:colOff>
      <xdr:row>31</xdr:row>
      <xdr:rowOff>152400</xdr:rowOff>
    </xdr:to>
    <xdr:graphicFrame macro="">
      <xdr:nvGraphicFramePr>
        <xdr:cNvPr id="235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0.59357</cdr:x>
      <cdr:y>0.15428</cdr:y>
    </cdr:from>
    <cdr:to>
      <cdr:x>0.59357</cdr:x>
      <cdr:y>0.70446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4713277" y="2200280"/>
          <a:ext cx="281939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0.66851</cdr:x>
      <cdr:y>0.2342</cdr:y>
    </cdr:from>
    <cdr:to>
      <cdr:x>0.76026</cdr:x>
      <cdr:y>0.28976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96100" y="1200150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0.36473</cdr:x>
      <cdr:y>0.2342</cdr:y>
    </cdr:from>
    <cdr:to>
      <cdr:x>0.52422</cdr:x>
      <cdr:y>0.28888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62375" y="1200150"/>
          <a:ext cx="1645209" cy="2801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0.54671</cdr:x>
      <cdr:y>0.13458</cdr:y>
    </cdr:from>
    <cdr:to>
      <cdr:x>0.54671</cdr:x>
      <cdr:y>0.68785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3922702" y="2095504"/>
          <a:ext cx="281939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0.34473</cdr:x>
      <cdr:y>0.22804</cdr:y>
    </cdr:from>
    <cdr:to>
      <cdr:x>0.5134</cdr:x>
      <cdr:y>0.28302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62368" y="1162057"/>
          <a:ext cx="1645139" cy="280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0.57226</cdr:x>
      <cdr:y>0.22804</cdr:y>
    </cdr:from>
    <cdr:to>
      <cdr:x>0.66929</cdr:x>
      <cdr:y>0.28391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581607" y="1162052"/>
          <a:ext cx="946392" cy="2847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19050</xdr:rowOff>
    </xdr:from>
    <xdr:to>
      <xdr:col>3</xdr:col>
      <xdr:colOff>714375</xdr:colOff>
      <xdr:row>34</xdr:row>
      <xdr:rowOff>9525</xdr:rowOff>
    </xdr:to>
    <xdr:graphicFrame macro="">
      <xdr:nvGraphicFramePr>
        <xdr:cNvPr id="26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8</xdr:col>
      <xdr:colOff>609600</xdr:colOff>
      <xdr:row>33</xdr:row>
      <xdr:rowOff>152400</xdr:rowOff>
    </xdr:to>
    <xdr:graphicFrame macro="">
      <xdr:nvGraphicFramePr>
        <xdr:cNvPr id="266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35</xdr:row>
      <xdr:rowOff>0</xdr:rowOff>
    </xdr:from>
    <xdr:to>
      <xdr:col>3</xdr:col>
      <xdr:colOff>723900</xdr:colOff>
      <xdr:row>51</xdr:row>
      <xdr:rowOff>152400</xdr:rowOff>
    </xdr:to>
    <xdr:graphicFrame macro="">
      <xdr:nvGraphicFramePr>
        <xdr:cNvPr id="2669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35</xdr:row>
      <xdr:rowOff>0</xdr:rowOff>
    </xdr:from>
    <xdr:to>
      <xdr:col>8</xdr:col>
      <xdr:colOff>609600</xdr:colOff>
      <xdr:row>51</xdr:row>
      <xdr:rowOff>152400</xdr:rowOff>
    </xdr:to>
    <xdr:graphicFrame macro="">
      <xdr:nvGraphicFramePr>
        <xdr:cNvPr id="2670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52</xdr:row>
      <xdr:rowOff>152400</xdr:rowOff>
    </xdr:from>
    <xdr:to>
      <xdr:col>3</xdr:col>
      <xdr:colOff>704850</xdr:colOff>
      <xdr:row>69</xdr:row>
      <xdr:rowOff>142875</xdr:rowOff>
    </xdr:to>
    <xdr:graphicFrame macro="">
      <xdr:nvGraphicFramePr>
        <xdr:cNvPr id="2670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8</xdr:col>
      <xdr:colOff>609600</xdr:colOff>
      <xdr:row>69</xdr:row>
      <xdr:rowOff>152400</xdr:rowOff>
    </xdr:to>
    <xdr:graphicFrame macro="">
      <xdr:nvGraphicFramePr>
        <xdr:cNvPr id="2670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76199</xdr:colOff>
      <xdr:row>70</xdr:row>
      <xdr:rowOff>142875</xdr:rowOff>
    </xdr:from>
    <xdr:to>
      <xdr:col>3</xdr:col>
      <xdr:colOff>695324</xdr:colOff>
      <xdr:row>88</xdr:row>
      <xdr:rowOff>9525</xdr:rowOff>
    </xdr:to>
    <xdr:graphicFrame macro="">
      <xdr:nvGraphicFramePr>
        <xdr:cNvPr id="2670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8</xdr:col>
      <xdr:colOff>609600</xdr:colOff>
      <xdr:row>87</xdr:row>
      <xdr:rowOff>152400</xdr:rowOff>
    </xdr:to>
    <xdr:graphicFrame macro="">
      <xdr:nvGraphicFramePr>
        <xdr:cNvPr id="2670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35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35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35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35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359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3591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3591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359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45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451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451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451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4513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51</xdr:row>
      <xdr:rowOff>161924</xdr:rowOff>
    </xdr:from>
    <xdr:to>
      <xdr:col>8</xdr:col>
      <xdr:colOff>609600</xdr:colOff>
      <xdr:row>69</xdr:row>
      <xdr:rowOff>9525</xdr:rowOff>
    </xdr:to>
    <xdr:graphicFrame macro="">
      <xdr:nvGraphicFramePr>
        <xdr:cNvPr id="4513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4513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4513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1028700</xdr:colOff>
      <xdr:row>33</xdr:row>
      <xdr:rowOff>9525</xdr:rowOff>
    </xdr:to>
    <xdr:graphicFrame macro="">
      <xdr:nvGraphicFramePr>
        <xdr:cNvPr id="54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543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54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5434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543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543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543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543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63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635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635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635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635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6356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6356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6356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0.53853</cdr:x>
      <cdr:y>0.09021</cdr:y>
    </cdr:from>
    <cdr:to>
      <cdr:x>0.53853</cdr:x>
      <cdr:y>0.7428</cdr:y>
    </cdr:to>
    <cdr:sp macro="" textlink="">
      <cdr:nvSpPr>
        <cdr:cNvPr id="11" name="Straight Connector 10"/>
        <cdr:cNvSpPr/>
      </cdr:nvSpPr>
      <cdr:spPr>
        <a:xfrm xmlns:a="http://schemas.openxmlformats.org/drawingml/2006/main" rot="5400000">
          <a:off x="5591175" y="447675"/>
          <a:ext cx="0" cy="3238500"/>
        </a:xfrm>
        <a:prstGeom xmlns:a="http://schemas.openxmlformats.org/drawingml/2006/main" prst="line">
          <a:avLst/>
        </a:prstGeom>
        <a:ln xmlns:a="http://schemas.openxmlformats.org/drawingml/2006/main" w="254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727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727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7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727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727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7278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7278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7278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819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819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819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819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819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819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8199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820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438150</xdr:colOff>
      <xdr:row>56</xdr:row>
      <xdr:rowOff>0</xdr:rowOff>
    </xdr:from>
    <xdr:to>
      <xdr:col>7</xdr:col>
      <xdr:colOff>419100</xdr:colOff>
      <xdr:row>57</xdr:row>
      <xdr:rowOff>19050</xdr:rowOff>
    </xdr:to>
    <xdr:sp macro="" textlink="">
      <xdr:nvSpPr>
        <xdr:cNvPr id="10" name="TextBox 9"/>
        <xdr:cNvSpPr txBox="1"/>
      </xdr:nvSpPr>
      <xdr:spPr>
        <a:xfrm>
          <a:off x="7829550" y="9410700"/>
          <a:ext cx="6572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411</a:t>
          </a:r>
        </a:p>
      </xdr:txBody>
    </xdr:sp>
    <xdr:clientData/>
  </xdr:twoCellAnchor>
  <xdr:twoCellAnchor>
    <xdr:from>
      <xdr:col>6</xdr:col>
      <xdr:colOff>533400</xdr:colOff>
      <xdr:row>75</xdr:row>
      <xdr:rowOff>95250</xdr:rowOff>
    </xdr:from>
    <xdr:to>
      <xdr:col>7</xdr:col>
      <xdr:colOff>0</xdr:colOff>
      <xdr:row>76</xdr:row>
      <xdr:rowOff>57150</xdr:rowOff>
    </xdr:to>
    <xdr:cxnSp macro="">
      <xdr:nvCxnSpPr>
        <xdr:cNvPr id="12" name="Straight Arrow Connector 11"/>
        <xdr:cNvCxnSpPr/>
      </xdr:nvCxnSpPr>
      <xdr:spPr>
        <a:xfrm flipH="1" flipV="1">
          <a:off x="7924800" y="12582525"/>
          <a:ext cx="142875" cy="123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0.48958</cdr:x>
      <cdr:y>0.19097</cdr:y>
    </cdr:from>
    <cdr:to>
      <cdr:x>0.52083</cdr:x>
      <cdr:y>0.28125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H="1" flipV="1">
          <a:off x="2238375" y="523875"/>
          <a:ext cx="142875" cy="2476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0.55625</cdr:x>
      <cdr:y>0.34375</cdr:y>
    </cdr:from>
    <cdr:to>
      <cdr:x>0.63125</cdr:x>
      <cdr:y>0.43056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43175" y="942974"/>
          <a:ext cx="3429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100"/>
            <a:t>89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91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91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91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91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912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912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912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912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457200</xdr:colOff>
      <xdr:row>55</xdr:row>
      <xdr:rowOff>19050</xdr:rowOff>
    </xdr:from>
    <xdr:to>
      <xdr:col>5</xdr:col>
      <xdr:colOff>552450</xdr:colOff>
      <xdr:row>56</xdr:row>
      <xdr:rowOff>19050</xdr:rowOff>
    </xdr:to>
    <xdr:cxnSp macro="">
      <xdr:nvCxnSpPr>
        <xdr:cNvPr id="11" name="Straight Arrow Connector 10"/>
        <xdr:cNvCxnSpPr/>
      </xdr:nvCxnSpPr>
      <xdr:spPr>
        <a:xfrm flipH="1" flipV="1">
          <a:off x="6953250" y="9267825"/>
          <a:ext cx="952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55</xdr:row>
      <xdr:rowOff>19050</xdr:rowOff>
    </xdr:from>
    <xdr:to>
      <xdr:col>5</xdr:col>
      <xdr:colOff>733425</xdr:colOff>
      <xdr:row>56</xdr:row>
      <xdr:rowOff>0</xdr:rowOff>
    </xdr:to>
    <xdr:cxnSp macro="">
      <xdr:nvCxnSpPr>
        <xdr:cNvPr id="13" name="Straight Arrow Connector 12"/>
        <xdr:cNvCxnSpPr/>
      </xdr:nvCxnSpPr>
      <xdr:spPr>
        <a:xfrm flipV="1">
          <a:off x="7115175" y="9267825"/>
          <a:ext cx="11430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0.30833</cdr:x>
      <cdr:y>0.23264</cdr:y>
    </cdr:from>
    <cdr:to>
      <cdr:x>0.43125</cdr:x>
      <cdr:y>0.29861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09700" y="638175"/>
          <a:ext cx="5619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461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0.54375</cdr:x>
      <cdr:y>0.26736</cdr:y>
    </cdr:from>
    <cdr:to>
      <cdr:x>0.65625</cdr:x>
      <cdr:y>0.34722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6025" y="733425"/>
          <a:ext cx="5143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30.5</a:t>
          </a:r>
        </a:p>
      </cdr:txBody>
    </cdr:sp>
  </cdr:relSizeAnchor>
  <cdr:relSizeAnchor xmlns:cdr="http://schemas.openxmlformats.org/drawingml/2006/chartDrawing">
    <cdr:from>
      <cdr:x>0.53333</cdr:x>
      <cdr:y>0.23958</cdr:y>
    </cdr:from>
    <cdr:to>
      <cdr:x>0.55208</cdr:x>
      <cdr:y>0.31944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H="1" flipV="1">
          <a:off x="2438400" y="657225"/>
          <a:ext cx="85725" cy="2190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19050</xdr:rowOff>
    </xdr:from>
    <xdr:to>
      <xdr:col>3</xdr:col>
      <xdr:colOff>714375</xdr:colOff>
      <xdr:row>33</xdr:row>
      <xdr:rowOff>9525</xdr:rowOff>
    </xdr:to>
    <xdr:graphicFrame macro="">
      <xdr:nvGraphicFramePr>
        <xdr:cNvPr id="100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609600</xdr:colOff>
      <xdr:row>32</xdr:row>
      <xdr:rowOff>152400</xdr:rowOff>
    </xdr:to>
    <xdr:graphicFrame macro="">
      <xdr:nvGraphicFramePr>
        <xdr:cNvPr id="1004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34</xdr:row>
      <xdr:rowOff>0</xdr:rowOff>
    </xdr:from>
    <xdr:to>
      <xdr:col>3</xdr:col>
      <xdr:colOff>723900</xdr:colOff>
      <xdr:row>50</xdr:row>
      <xdr:rowOff>152400</xdr:rowOff>
    </xdr:to>
    <xdr:graphicFrame macro="">
      <xdr:nvGraphicFramePr>
        <xdr:cNvPr id="1004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609600</xdr:colOff>
      <xdr:row>50</xdr:row>
      <xdr:rowOff>152400</xdr:rowOff>
    </xdr:to>
    <xdr:graphicFrame macro="">
      <xdr:nvGraphicFramePr>
        <xdr:cNvPr id="1004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51</xdr:row>
      <xdr:rowOff>152400</xdr:rowOff>
    </xdr:from>
    <xdr:to>
      <xdr:col>3</xdr:col>
      <xdr:colOff>704850</xdr:colOff>
      <xdr:row>68</xdr:row>
      <xdr:rowOff>142875</xdr:rowOff>
    </xdr:to>
    <xdr:graphicFrame macro="">
      <xdr:nvGraphicFramePr>
        <xdr:cNvPr id="1004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52</xdr:row>
      <xdr:rowOff>0</xdr:rowOff>
    </xdr:from>
    <xdr:to>
      <xdr:col>8</xdr:col>
      <xdr:colOff>609600</xdr:colOff>
      <xdr:row>68</xdr:row>
      <xdr:rowOff>152400</xdr:rowOff>
    </xdr:to>
    <xdr:graphicFrame macro="">
      <xdr:nvGraphicFramePr>
        <xdr:cNvPr id="1004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69</xdr:row>
      <xdr:rowOff>142875</xdr:rowOff>
    </xdr:from>
    <xdr:to>
      <xdr:col>3</xdr:col>
      <xdr:colOff>685800</xdr:colOff>
      <xdr:row>86</xdr:row>
      <xdr:rowOff>133350</xdr:rowOff>
    </xdr:to>
    <xdr:graphicFrame macro="">
      <xdr:nvGraphicFramePr>
        <xdr:cNvPr id="1004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8</xdr:col>
      <xdr:colOff>609600</xdr:colOff>
      <xdr:row>86</xdr:row>
      <xdr:rowOff>152400</xdr:rowOff>
    </xdr:to>
    <xdr:graphicFrame macro="">
      <xdr:nvGraphicFramePr>
        <xdr:cNvPr id="1004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19050</xdr:rowOff>
    </xdr:from>
    <xdr:to>
      <xdr:col>3</xdr:col>
      <xdr:colOff>714375</xdr:colOff>
      <xdr:row>34</xdr:row>
      <xdr:rowOff>9525</xdr:rowOff>
    </xdr:to>
    <xdr:graphicFrame macro="">
      <xdr:nvGraphicFramePr>
        <xdr:cNvPr id="1096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8</xdr:col>
      <xdr:colOff>609600</xdr:colOff>
      <xdr:row>33</xdr:row>
      <xdr:rowOff>152400</xdr:rowOff>
    </xdr:to>
    <xdr:graphicFrame macro="">
      <xdr:nvGraphicFramePr>
        <xdr:cNvPr id="1096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35</xdr:row>
      <xdr:rowOff>0</xdr:rowOff>
    </xdr:from>
    <xdr:to>
      <xdr:col>3</xdr:col>
      <xdr:colOff>723900</xdr:colOff>
      <xdr:row>51</xdr:row>
      <xdr:rowOff>152400</xdr:rowOff>
    </xdr:to>
    <xdr:graphicFrame macro="">
      <xdr:nvGraphicFramePr>
        <xdr:cNvPr id="1096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35</xdr:row>
      <xdr:rowOff>0</xdr:rowOff>
    </xdr:from>
    <xdr:to>
      <xdr:col>8</xdr:col>
      <xdr:colOff>609600</xdr:colOff>
      <xdr:row>51</xdr:row>
      <xdr:rowOff>152400</xdr:rowOff>
    </xdr:to>
    <xdr:graphicFrame macro="">
      <xdr:nvGraphicFramePr>
        <xdr:cNvPr id="1096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52</xdr:row>
      <xdr:rowOff>152400</xdr:rowOff>
    </xdr:from>
    <xdr:to>
      <xdr:col>3</xdr:col>
      <xdr:colOff>704850</xdr:colOff>
      <xdr:row>69</xdr:row>
      <xdr:rowOff>142875</xdr:rowOff>
    </xdr:to>
    <xdr:graphicFrame macro="">
      <xdr:nvGraphicFramePr>
        <xdr:cNvPr id="1096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8</xdr:col>
      <xdr:colOff>609600</xdr:colOff>
      <xdr:row>69</xdr:row>
      <xdr:rowOff>152400</xdr:rowOff>
    </xdr:to>
    <xdr:graphicFrame macro="">
      <xdr:nvGraphicFramePr>
        <xdr:cNvPr id="1096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70</xdr:row>
      <xdr:rowOff>142875</xdr:rowOff>
    </xdr:from>
    <xdr:to>
      <xdr:col>3</xdr:col>
      <xdr:colOff>685800</xdr:colOff>
      <xdr:row>87</xdr:row>
      <xdr:rowOff>133350</xdr:rowOff>
    </xdr:to>
    <xdr:graphicFrame macro="">
      <xdr:nvGraphicFramePr>
        <xdr:cNvPr id="10964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8</xdr:col>
      <xdr:colOff>609600</xdr:colOff>
      <xdr:row>87</xdr:row>
      <xdr:rowOff>152400</xdr:rowOff>
    </xdr:to>
    <xdr:graphicFrame macro="">
      <xdr:nvGraphicFramePr>
        <xdr:cNvPr id="10964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28575</xdr:rowOff>
    </xdr:from>
    <xdr:to>
      <xdr:col>34</xdr:col>
      <xdr:colOff>133350</xdr:colOff>
      <xdr:row>32</xdr:row>
      <xdr:rowOff>0</xdr:rowOff>
    </xdr:to>
    <xdr:graphicFrame macro="">
      <xdr:nvGraphicFramePr>
        <xdr:cNvPr id="513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95250</xdr:rowOff>
    </xdr:from>
    <xdr:to>
      <xdr:col>16</xdr:col>
      <xdr:colOff>9525</xdr:colOff>
      <xdr:row>32</xdr:row>
      <xdr:rowOff>28575</xdr:rowOff>
    </xdr:to>
    <xdr:graphicFrame macro="">
      <xdr:nvGraphicFramePr>
        <xdr:cNvPr id="51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0.58641</cdr:x>
      <cdr:y>0.15396</cdr:y>
    </cdr:from>
    <cdr:to>
      <cdr:x>0.58641</cdr:x>
      <cdr:y>0.7969</cdr:y>
    </cdr:to>
    <cdr:sp macro="" textlink="">
      <cdr:nvSpPr>
        <cdr:cNvPr id="6" name="Straight Connector 1"/>
        <cdr:cNvSpPr/>
      </cdr:nvSpPr>
      <cdr:spPr>
        <a:xfrm xmlns:a="http://schemas.openxmlformats.org/drawingml/2006/main" rot="5400000">
          <a:off x="4082090" y="2489440"/>
          <a:ext cx="336653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0.66179</cdr:x>
      <cdr:y>0.57078</cdr:y>
    </cdr:from>
    <cdr:to>
      <cdr:x>0.75805</cdr:x>
      <cdr:y>0.62515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543118" y="2941231"/>
          <a:ext cx="951718" cy="2801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0.36917</cdr:x>
      <cdr:y>0.55869</cdr:y>
    </cdr:from>
    <cdr:to>
      <cdr:x>0.53557</cdr:x>
      <cdr:y>0.61307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3649965" y="2878944"/>
          <a:ext cx="1645194" cy="2802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0.03215</cdr:x>
      <cdr:y>0.3195</cdr:y>
    </cdr:from>
    <cdr:to>
      <cdr:x>0.06033</cdr:x>
      <cdr:y>0.61221</cdr:y>
    </cdr:to>
    <cdr:sp macro="" textlink="">
      <cdr:nvSpPr>
        <cdr:cNvPr id="9" name="TextBox 8"/>
        <cdr:cNvSpPr txBox="1"/>
      </cdr:nvSpPr>
      <cdr:spPr>
        <a:xfrm xmlns:a="http://schemas.openxmlformats.org/drawingml/2006/main" rot="16200000">
          <a:off x="-311738" y="2300736"/>
          <a:ext cx="1532674" cy="277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/>
            <a:t>Dissolved Oxygen (mg/l)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0.54485</cdr:x>
      <cdr:y>0.08954</cdr:y>
    </cdr:from>
    <cdr:to>
      <cdr:x>0.54485</cdr:x>
      <cdr:y>0.73727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3590234" y="2114523"/>
          <a:ext cx="331308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0.6093</cdr:x>
      <cdr:y>0.56239</cdr:y>
    </cdr:from>
    <cdr:to>
      <cdr:x>0.70814</cdr:x>
      <cdr:y>0.61717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867377" y="2876574"/>
          <a:ext cx="951807" cy="280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0.31849</cdr:x>
      <cdr:y>0.57355</cdr:y>
    </cdr:from>
    <cdr:to>
      <cdr:x>0.48934</cdr:x>
      <cdr:y>0.62833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067007" y="2933684"/>
          <a:ext cx="1645248" cy="280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16</xdr:col>
      <xdr:colOff>0</xdr:colOff>
      <xdr:row>31</xdr:row>
      <xdr:rowOff>152400</xdr:rowOff>
    </xdr:to>
    <xdr:graphicFrame macro="">
      <xdr:nvGraphicFramePr>
        <xdr:cNvPr id="8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0</xdr:row>
      <xdr:rowOff>47625</xdr:rowOff>
    </xdr:from>
    <xdr:to>
      <xdr:col>34</xdr:col>
      <xdr:colOff>600075</xdr:colOff>
      <xdr:row>31</xdr:row>
      <xdr:rowOff>142875</xdr:rowOff>
    </xdr:to>
    <xdr:graphicFrame macro="">
      <xdr:nvGraphicFramePr>
        <xdr:cNvPr id="8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0.552</cdr:x>
      <cdr:y>0.08243</cdr:y>
    </cdr:from>
    <cdr:to>
      <cdr:x>0.552</cdr:x>
      <cdr:y>0.74184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3658660" y="2104111"/>
          <a:ext cx="336653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0.35335</cdr:x>
      <cdr:y>0.29291</cdr:y>
    </cdr:from>
    <cdr:to>
      <cdr:x>0.52336</cdr:x>
      <cdr:y>0.34779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419470" y="1495398"/>
          <a:ext cx="1645255" cy="2801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  <cdr:relSizeAnchor xmlns:cdr="http://schemas.openxmlformats.org/drawingml/2006/chartDrawing">
    <cdr:from>
      <cdr:x>0.5876</cdr:x>
      <cdr:y>0.29665</cdr:y>
    </cdr:from>
    <cdr:to>
      <cdr:x>0.68539</cdr:x>
      <cdr:y>0.35241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686433" y="1514499"/>
          <a:ext cx="946353" cy="2846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0.58656</cdr:x>
      <cdr:y>0.1307</cdr:y>
    </cdr:from>
    <cdr:to>
      <cdr:x>0.58656</cdr:x>
      <cdr:y>0.78887</cdr:y>
    </cdr:to>
    <cdr:sp macro="" textlink="">
      <cdr:nvSpPr>
        <cdr:cNvPr id="2" name="Straight Connector 1"/>
        <cdr:cNvSpPr/>
      </cdr:nvSpPr>
      <cdr:spPr>
        <a:xfrm xmlns:a="http://schemas.openxmlformats.org/drawingml/2006/main" rot="5400000">
          <a:off x="4373035" y="2351762"/>
          <a:ext cx="336653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0.64852</cdr:x>
      <cdr:y>0.19926</cdr:y>
    </cdr:from>
    <cdr:to>
      <cdr:x>0.74018</cdr:x>
      <cdr:y>0.25491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96075" y="1019175"/>
          <a:ext cx="946383" cy="284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Tickle Creek</a:t>
          </a:r>
        </a:p>
      </cdr:txBody>
    </cdr:sp>
  </cdr:relSizeAnchor>
  <cdr:relSizeAnchor xmlns:cdr="http://schemas.openxmlformats.org/drawingml/2006/chartDrawing">
    <cdr:from>
      <cdr:x>0.38561</cdr:x>
      <cdr:y>0.20112</cdr:y>
    </cdr:from>
    <cdr:to>
      <cdr:x>0.54495</cdr:x>
      <cdr:y>0.2559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981438" y="1028702"/>
          <a:ext cx="1645201" cy="2801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 b="1"/>
            <a:t>North Fork Deep Creek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workbookViewId="0">
      <selection activeCell="O24" sqref="O24"/>
    </sheetView>
  </sheetViews>
  <sheetFormatPr defaultRowHeight="12.75" x14ac:dyDescent="0.2"/>
  <cols>
    <col min="1" max="1" width="20.7109375" style="83" customWidth="1"/>
    <col min="2" max="2" width="7.5703125" style="83" bestFit="1" customWidth="1"/>
    <col min="3" max="3" width="8.42578125" style="83" bestFit="1" customWidth="1"/>
    <col min="4" max="4" width="1.7109375" style="83" customWidth="1"/>
    <col min="5" max="5" width="7.5703125" style="83" bestFit="1" customWidth="1"/>
    <col min="6" max="6" width="8.42578125" style="83" bestFit="1" customWidth="1"/>
    <col min="7" max="7" width="1.7109375" style="83" customWidth="1"/>
    <col min="8" max="8" width="7.5703125" style="83" bestFit="1" customWidth="1"/>
    <col min="9" max="9" width="8.42578125" style="83" bestFit="1" customWidth="1"/>
    <col min="10" max="10" width="1.7109375" style="83" customWidth="1"/>
    <col min="11" max="11" width="7.5703125" style="83" bestFit="1" customWidth="1"/>
    <col min="12" max="12" width="8.42578125" style="83" bestFit="1" customWidth="1"/>
    <col min="13" max="13" width="1.7109375" style="83" customWidth="1"/>
    <col min="14" max="14" width="7.5703125" style="83" bestFit="1" customWidth="1"/>
    <col min="15" max="15" width="8.42578125" style="83" bestFit="1" customWidth="1"/>
    <col min="16" max="16" width="1.7109375" style="83" customWidth="1"/>
    <col min="17" max="17" width="8" style="83" bestFit="1" customWidth="1"/>
    <col min="18" max="18" width="8.42578125" style="83" bestFit="1" customWidth="1"/>
    <col min="19" max="19" width="1.7109375" style="83" customWidth="1"/>
    <col min="20" max="20" width="7.5703125" style="83" bestFit="1" customWidth="1"/>
    <col min="21" max="21" width="8.42578125" style="83" bestFit="1" customWidth="1"/>
    <col min="22" max="22" width="1.7109375" style="83" customWidth="1"/>
    <col min="23" max="23" width="7.5703125" style="83" bestFit="1" customWidth="1"/>
    <col min="24" max="24" width="8.42578125" style="83" bestFit="1" customWidth="1"/>
    <col min="25" max="16384" width="9.140625" style="83"/>
  </cols>
  <sheetData>
    <row r="1" spans="1:24" ht="26.25" customHeight="1" x14ac:dyDescent="0.25">
      <c r="A1" s="187" t="s">
        <v>213</v>
      </c>
      <c r="B1" s="188"/>
      <c r="C1" s="188"/>
      <c r="D1" s="189"/>
      <c r="E1" s="188"/>
      <c r="F1" s="188"/>
      <c r="G1" s="189"/>
      <c r="H1" s="188"/>
      <c r="I1" s="188"/>
      <c r="J1" s="189"/>
      <c r="K1" s="188"/>
      <c r="L1" s="188"/>
      <c r="M1" s="189"/>
      <c r="N1" s="188"/>
      <c r="O1" s="188"/>
      <c r="P1" s="189"/>
      <c r="Q1" s="188"/>
      <c r="R1" s="188"/>
      <c r="S1" s="189"/>
      <c r="T1" s="188"/>
      <c r="U1" s="188"/>
      <c r="V1" s="189"/>
      <c r="W1" s="188"/>
      <c r="X1" s="188"/>
    </row>
    <row r="2" spans="1:24" s="84" customFormat="1" ht="32.25" customHeight="1" x14ac:dyDescent="0.2">
      <c r="A2" s="191" t="s">
        <v>0</v>
      </c>
      <c r="B2" s="190" t="s">
        <v>66</v>
      </c>
      <c r="C2" s="190"/>
      <c r="D2" s="80"/>
      <c r="E2" s="190" t="s">
        <v>22</v>
      </c>
      <c r="F2" s="190"/>
      <c r="G2" s="80"/>
      <c r="H2" s="185" t="s">
        <v>23</v>
      </c>
      <c r="I2" s="185"/>
      <c r="J2" s="81"/>
      <c r="K2" s="185" t="s">
        <v>24</v>
      </c>
      <c r="L2" s="185"/>
      <c r="M2" s="81"/>
      <c r="N2" s="185" t="s">
        <v>25</v>
      </c>
      <c r="O2" s="185"/>
      <c r="P2" s="81"/>
      <c r="Q2" s="186" t="s">
        <v>26</v>
      </c>
      <c r="R2" s="185"/>
      <c r="S2" s="81"/>
      <c r="T2" s="185" t="s">
        <v>64</v>
      </c>
      <c r="U2" s="185"/>
      <c r="V2" s="81"/>
      <c r="W2" s="185" t="s">
        <v>65</v>
      </c>
      <c r="X2" s="185"/>
    </row>
    <row r="3" spans="1:24" ht="36" customHeight="1" thickBot="1" x14ac:dyDescent="0.25">
      <c r="A3" s="192"/>
      <c r="B3" s="82" t="s">
        <v>67</v>
      </c>
      <c r="C3" s="82" t="s">
        <v>68</v>
      </c>
      <c r="D3" s="82"/>
      <c r="E3" s="82" t="s">
        <v>67</v>
      </c>
      <c r="F3" s="82" t="s">
        <v>68</v>
      </c>
      <c r="G3" s="82"/>
      <c r="H3" s="82" t="s">
        <v>67</v>
      </c>
      <c r="I3" s="82" t="s">
        <v>68</v>
      </c>
      <c r="J3" s="82"/>
      <c r="K3" s="82" t="s">
        <v>67</v>
      </c>
      <c r="L3" s="82" t="s">
        <v>68</v>
      </c>
      <c r="M3" s="82"/>
      <c r="N3" s="82" t="s">
        <v>67</v>
      </c>
      <c r="O3" s="82" t="s">
        <v>68</v>
      </c>
      <c r="P3" s="82"/>
      <c r="Q3" s="82" t="s">
        <v>67</v>
      </c>
      <c r="R3" s="82" t="s">
        <v>68</v>
      </c>
      <c r="S3" s="82"/>
      <c r="T3" s="82" t="s">
        <v>67</v>
      </c>
      <c r="U3" s="82" t="s">
        <v>68</v>
      </c>
      <c r="V3" s="82"/>
      <c r="W3" s="82" t="s">
        <v>67</v>
      </c>
      <c r="X3" s="82" t="s">
        <v>68</v>
      </c>
    </row>
    <row r="4" spans="1:24" ht="13.5" thickTop="1" x14ac:dyDescent="0.2">
      <c r="A4" s="125" t="s">
        <v>15</v>
      </c>
      <c r="B4" s="119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1"/>
    </row>
    <row r="5" spans="1:24" x14ac:dyDescent="0.2">
      <c r="A5" s="126" t="s">
        <v>17</v>
      </c>
      <c r="B5" s="122">
        <v>1.325E-2</v>
      </c>
      <c r="C5" s="122">
        <v>1.8069310999592653E-2</v>
      </c>
      <c r="D5" s="123"/>
      <c r="E5" s="123">
        <v>10.279</v>
      </c>
      <c r="F5" s="123">
        <v>1.6244551223239303</v>
      </c>
      <c r="G5" s="123"/>
      <c r="H5" s="123">
        <v>44.4</v>
      </c>
      <c r="I5" s="123">
        <v>9.5358970911673264</v>
      </c>
      <c r="J5" s="123"/>
      <c r="K5" s="123"/>
      <c r="L5" s="123"/>
      <c r="M5" s="123"/>
      <c r="N5" s="123">
        <v>6.1390000000000002</v>
      </c>
      <c r="O5" s="123">
        <v>0.38275173270527274</v>
      </c>
      <c r="P5" s="123"/>
      <c r="Q5" s="123">
        <v>66.739999999999995</v>
      </c>
      <c r="R5" s="123">
        <v>79.5640650321767</v>
      </c>
      <c r="S5" s="123"/>
      <c r="T5" s="123">
        <v>1.9333333333333331</v>
      </c>
      <c r="U5" s="123">
        <v>0.5039345195558651</v>
      </c>
      <c r="V5" s="123"/>
      <c r="W5" s="123">
        <v>8.8333333333333339</v>
      </c>
      <c r="X5" s="124">
        <v>19.981241202688086</v>
      </c>
    </row>
    <row r="6" spans="1:24" x14ac:dyDescent="0.2">
      <c r="A6" s="126" t="s">
        <v>110</v>
      </c>
      <c r="B6" s="122">
        <v>3.6000000000000004E-2</v>
      </c>
      <c r="C6" s="122">
        <v>5.5133603960872052E-2</v>
      </c>
      <c r="D6" s="123"/>
      <c r="E6" s="123">
        <v>10.798</v>
      </c>
      <c r="F6" s="123">
        <v>1.5535464803689127</v>
      </c>
      <c r="G6" s="123"/>
      <c r="H6" s="123">
        <v>52.5</v>
      </c>
      <c r="I6" s="123">
        <v>7.6048230310332228</v>
      </c>
      <c r="J6" s="123"/>
      <c r="K6" s="123"/>
      <c r="L6" s="123"/>
      <c r="M6" s="123"/>
      <c r="N6" s="123">
        <v>6.4959999999999996</v>
      </c>
      <c r="O6" s="123">
        <v>0.30591211519361072</v>
      </c>
      <c r="P6" s="123"/>
      <c r="Q6" s="123">
        <v>126.57000000000002</v>
      </c>
      <c r="R6" s="123">
        <v>236.46051138497614</v>
      </c>
      <c r="S6" s="123"/>
      <c r="T6" s="123">
        <v>2.0843333333333334</v>
      </c>
      <c r="U6" s="123">
        <v>0.83509071363535159</v>
      </c>
      <c r="V6" s="123"/>
      <c r="W6" s="123">
        <v>25.166666666666668</v>
      </c>
      <c r="X6" s="124">
        <v>55.940816940763391</v>
      </c>
    </row>
    <row r="7" spans="1:24" x14ac:dyDescent="0.2">
      <c r="A7" s="126" t="s">
        <v>14</v>
      </c>
      <c r="B7" s="122">
        <v>5.8250000000000003E-2</v>
      </c>
      <c r="C7" s="122">
        <v>7.1993551298511649E-2</v>
      </c>
      <c r="D7" s="123"/>
      <c r="E7" s="123">
        <v>11.214</v>
      </c>
      <c r="F7" s="123">
        <v>1.5036119475745258</v>
      </c>
      <c r="G7" s="123"/>
      <c r="H7" s="123">
        <v>73.900000000000006</v>
      </c>
      <c r="I7" s="123">
        <v>37.948649514837811</v>
      </c>
      <c r="J7" s="123"/>
      <c r="K7" s="123"/>
      <c r="L7" s="123"/>
      <c r="M7" s="123"/>
      <c r="N7" s="123">
        <v>6.6239999999999997</v>
      </c>
      <c r="O7" s="123">
        <v>0.32370082209075118</v>
      </c>
      <c r="P7" s="123"/>
      <c r="Q7" s="123">
        <v>286.59000000000003</v>
      </c>
      <c r="R7" s="123">
        <v>421.80845692486207</v>
      </c>
      <c r="S7" s="123"/>
      <c r="T7" s="123">
        <v>2.2257777777777776</v>
      </c>
      <c r="U7" s="123">
        <v>0.56643661997124251</v>
      </c>
      <c r="V7" s="123"/>
      <c r="W7" s="123">
        <v>58.611111111111114</v>
      </c>
      <c r="X7" s="124">
        <v>108.44318148740894</v>
      </c>
    </row>
    <row r="8" spans="1:24" x14ac:dyDescent="0.2">
      <c r="A8" s="126" t="s">
        <v>13</v>
      </c>
      <c r="B8" s="122">
        <v>4.7875000000000001E-2</v>
      </c>
      <c r="C8" s="122">
        <v>5.68140764750628E-2</v>
      </c>
      <c r="D8" s="123"/>
      <c r="E8" s="123">
        <v>10.29</v>
      </c>
      <c r="F8" s="123">
        <v>1.9833305322109118</v>
      </c>
      <c r="G8" s="123"/>
      <c r="H8" s="123">
        <v>77.7</v>
      </c>
      <c r="I8" s="123">
        <v>35.655917383296199</v>
      </c>
      <c r="J8" s="123"/>
      <c r="K8" s="123"/>
      <c r="L8" s="123"/>
      <c r="M8" s="123"/>
      <c r="N8" s="123">
        <v>6.5640000000000018</v>
      </c>
      <c r="O8" s="123">
        <v>0.26158491291862912</v>
      </c>
      <c r="P8" s="123"/>
      <c r="Q8" s="123">
        <v>358.49</v>
      </c>
      <c r="R8" s="123">
        <v>737.10990805683491</v>
      </c>
      <c r="S8" s="123"/>
      <c r="T8" s="123">
        <v>2.010444444444444</v>
      </c>
      <c r="U8" s="123">
        <v>0.65559650531235991</v>
      </c>
      <c r="V8" s="123"/>
      <c r="W8" s="123">
        <v>34.5</v>
      </c>
      <c r="X8" s="124">
        <v>72.384390582500586</v>
      </c>
    </row>
    <row r="9" spans="1:24" x14ac:dyDescent="0.2">
      <c r="A9" s="126" t="s">
        <v>9</v>
      </c>
      <c r="B9" s="122">
        <v>3.6250000000000004E-2</v>
      </c>
      <c r="C9" s="122">
        <v>4.8455428709573617E-2</v>
      </c>
      <c r="D9" s="123"/>
      <c r="E9" s="123">
        <v>10.726000000000001</v>
      </c>
      <c r="F9" s="123">
        <v>2.2187493974960013</v>
      </c>
      <c r="G9" s="123"/>
      <c r="H9" s="123">
        <v>69.400000000000006</v>
      </c>
      <c r="I9" s="123">
        <v>29.926576817270632</v>
      </c>
      <c r="J9" s="123"/>
      <c r="K9" s="123"/>
      <c r="L9" s="123"/>
      <c r="M9" s="123"/>
      <c r="N9" s="123">
        <v>6.37</v>
      </c>
      <c r="O9" s="123">
        <v>0.25285041691348048</v>
      </c>
      <c r="P9" s="123"/>
      <c r="Q9" s="123">
        <v>512.29999999999995</v>
      </c>
      <c r="R9" s="123">
        <v>790.28428921355749</v>
      </c>
      <c r="S9" s="123"/>
      <c r="T9" s="123">
        <v>1.8888888888888888</v>
      </c>
      <c r="U9" s="123">
        <v>0.48079217039289424</v>
      </c>
      <c r="V9" s="123"/>
      <c r="W9" s="123">
        <v>15.666666666666666</v>
      </c>
      <c r="X9" s="124">
        <v>32.279056677666404</v>
      </c>
    </row>
    <row r="10" spans="1:24" x14ac:dyDescent="0.2">
      <c r="A10" s="126" t="s">
        <v>8</v>
      </c>
      <c r="B10" s="122">
        <v>4.9500000000000002E-2</v>
      </c>
      <c r="C10" s="122">
        <v>4.9379000742073693E-2</v>
      </c>
      <c r="D10" s="123"/>
      <c r="E10" s="123">
        <v>11.18</v>
      </c>
      <c r="F10" s="123">
        <v>1.5446322827420478</v>
      </c>
      <c r="G10" s="123"/>
      <c r="H10" s="123">
        <v>79.900000000000006</v>
      </c>
      <c r="I10" s="123">
        <v>26.739276147436922</v>
      </c>
      <c r="J10" s="123"/>
      <c r="K10" s="123"/>
      <c r="L10" s="123"/>
      <c r="M10" s="123"/>
      <c r="N10" s="123">
        <v>6.4911111111111097</v>
      </c>
      <c r="O10" s="123">
        <v>0.60953762075127016</v>
      </c>
      <c r="P10" s="123"/>
      <c r="Q10" s="123">
        <v>405.51</v>
      </c>
      <c r="R10" s="123">
        <v>739.80305104354181</v>
      </c>
      <c r="S10" s="123"/>
      <c r="T10" s="123">
        <v>2.2000000000000002</v>
      </c>
      <c r="U10" s="123">
        <v>0.46289847699036529</v>
      </c>
      <c r="V10" s="123"/>
      <c r="W10" s="123">
        <v>12.388888888888889</v>
      </c>
      <c r="X10" s="124">
        <v>20.606094028493395</v>
      </c>
    </row>
    <row r="11" spans="1:24" x14ac:dyDescent="0.2">
      <c r="A11" s="126" t="s">
        <v>16</v>
      </c>
      <c r="B11" s="122">
        <v>9.4999999999999998E-3</v>
      </c>
      <c r="C11" s="122">
        <v>8.9122708345612707E-3</v>
      </c>
      <c r="D11" s="123"/>
      <c r="E11" s="123">
        <v>11.392000000000001</v>
      </c>
      <c r="F11" s="123">
        <v>1.2318982641976883</v>
      </c>
      <c r="G11" s="123"/>
      <c r="H11" s="123">
        <v>34.9</v>
      </c>
      <c r="I11" s="123">
        <v>4.0947120370871781</v>
      </c>
      <c r="J11" s="123"/>
      <c r="K11" s="123"/>
      <c r="L11" s="123"/>
      <c r="M11" s="123"/>
      <c r="N11" s="123">
        <v>6.5579999999999998</v>
      </c>
      <c r="O11" s="123">
        <v>0.21688706738763053</v>
      </c>
      <c r="P11" s="123"/>
      <c r="Q11" s="123">
        <v>88.619999999999976</v>
      </c>
      <c r="R11" s="123">
        <v>168.70469795210539</v>
      </c>
      <c r="S11" s="123"/>
      <c r="T11" s="123">
        <v>1.1056666666666668</v>
      </c>
      <c r="U11" s="123">
        <v>0.22950381260449598</v>
      </c>
      <c r="V11" s="123"/>
      <c r="W11" s="123">
        <v>5.5555555555555554</v>
      </c>
      <c r="X11" s="124">
        <v>7.6585101539253557</v>
      </c>
    </row>
    <row r="12" spans="1:24" x14ac:dyDescent="0.2">
      <c r="A12" s="126" t="s">
        <v>10</v>
      </c>
      <c r="B12" s="122">
        <v>3.6249999999999998E-3</v>
      </c>
      <c r="C12" s="122">
        <v>7.1301672991792922E-3</v>
      </c>
      <c r="D12" s="123"/>
      <c r="E12" s="123">
        <v>11.056999999999999</v>
      </c>
      <c r="F12" s="123">
        <v>1.3414010088958128</v>
      </c>
      <c r="G12" s="123"/>
      <c r="H12" s="123">
        <v>35.299999999999997</v>
      </c>
      <c r="I12" s="123">
        <v>3.2335051500740799</v>
      </c>
      <c r="J12" s="123"/>
      <c r="K12" s="123"/>
      <c r="L12" s="123"/>
      <c r="M12" s="123"/>
      <c r="N12" s="123">
        <v>6.5060000000000002</v>
      </c>
      <c r="O12" s="123">
        <v>0.224212201075457</v>
      </c>
      <c r="P12" s="123"/>
      <c r="Q12" s="123">
        <v>10.940000000000001</v>
      </c>
      <c r="R12" s="123">
        <v>12.098503121369097</v>
      </c>
      <c r="S12" s="123"/>
      <c r="T12" s="123">
        <v>1.339</v>
      </c>
      <c r="U12" s="123">
        <v>0.41748832319000206</v>
      </c>
      <c r="V12" s="123"/>
      <c r="W12" s="123">
        <v>2</v>
      </c>
      <c r="X12" s="124">
        <v>4</v>
      </c>
    </row>
    <row r="13" spans="1:24" x14ac:dyDescent="0.2">
      <c r="A13" s="126" t="s">
        <v>11</v>
      </c>
      <c r="B13" s="122">
        <v>8.3750000000000005E-3</v>
      </c>
      <c r="C13" s="122">
        <v>7.3277846973985638E-3</v>
      </c>
      <c r="D13" s="123"/>
      <c r="E13" s="123">
        <v>11.683</v>
      </c>
      <c r="F13" s="123">
        <v>1.0364367376309573</v>
      </c>
      <c r="G13" s="123"/>
      <c r="H13" s="123">
        <v>41.8</v>
      </c>
      <c r="I13" s="123">
        <v>9.3547373619525498</v>
      </c>
      <c r="J13" s="123"/>
      <c r="K13" s="123"/>
      <c r="L13" s="123"/>
      <c r="M13" s="123"/>
      <c r="N13" s="123">
        <v>6.6430000000000007</v>
      </c>
      <c r="O13" s="123">
        <v>0.22246348014897097</v>
      </c>
      <c r="P13" s="123"/>
      <c r="Q13" s="123">
        <v>128.1</v>
      </c>
      <c r="R13" s="123">
        <v>186.76898386330996</v>
      </c>
      <c r="S13" s="123"/>
      <c r="T13" s="123">
        <v>1.1275555555555554</v>
      </c>
      <c r="U13" s="123">
        <v>0.2650142029736855</v>
      </c>
      <c r="V13" s="123"/>
      <c r="W13" s="123">
        <v>4.166666666666667</v>
      </c>
      <c r="X13" s="124">
        <v>10.142731387550397</v>
      </c>
    </row>
    <row r="14" spans="1:24" x14ac:dyDescent="0.2">
      <c r="A14" s="126" t="s">
        <v>12</v>
      </c>
      <c r="B14" s="122">
        <v>4.1499999999999995E-2</v>
      </c>
      <c r="C14" s="122">
        <v>3.2218007387174029E-2</v>
      </c>
      <c r="D14" s="123"/>
      <c r="E14" s="123">
        <v>11.593</v>
      </c>
      <c r="F14" s="123">
        <v>1.4900041014112242</v>
      </c>
      <c r="G14" s="123"/>
      <c r="H14" s="123">
        <v>61.6</v>
      </c>
      <c r="I14" s="123">
        <v>18.48242408343668</v>
      </c>
      <c r="J14" s="123"/>
      <c r="K14" s="123"/>
      <c r="L14" s="123"/>
      <c r="M14" s="123"/>
      <c r="N14" s="123">
        <v>6.8840000000000003</v>
      </c>
      <c r="O14" s="123">
        <v>0.21531372459737175</v>
      </c>
      <c r="P14" s="123"/>
      <c r="Q14" s="123">
        <v>84.560000000000016</v>
      </c>
      <c r="R14" s="123">
        <v>128.16784308086017</v>
      </c>
      <c r="S14" s="123"/>
      <c r="T14" s="123">
        <v>1.4971111111111113</v>
      </c>
      <c r="U14" s="123">
        <v>0.26966666666666539</v>
      </c>
      <c r="V14" s="123"/>
      <c r="W14" s="123">
        <v>9.8888888888888893</v>
      </c>
      <c r="X14" s="124">
        <v>29.666666666666668</v>
      </c>
    </row>
  </sheetData>
  <mergeCells count="10">
    <mergeCell ref="N2:O2"/>
    <mergeCell ref="Q2:R2"/>
    <mergeCell ref="T2:U2"/>
    <mergeCell ref="W2:X2"/>
    <mergeCell ref="A1:X1"/>
    <mergeCell ref="B2:C2"/>
    <mergeCell ref="E2:F2"/>
    <mergeCell ref="A2:A3"/>
    <mergeCell ref="H2:I2"/>
    <mergeCell ref="K2:L2"/>
  </mergeCells>
  <pageMargins left="0.7" right="0.7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2" sqref="R32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opLeftCell="A64" workbookViewId="0">
      <selection activeCell="O17" sqref="O17"/>
    </sheetView>
  </sheetViews>
  <sheetFormatPr defaultRowHeight="12.75" x14ac:dyDescent="0.2"/>
  <cols>
    <col min="1" max="1" width="10.140625" style="1" bestFit="1" customWidth="1"/>
    <col min="2" max="2" width="7.7109375" style="5" customWidth="1"/>
    <col min="3" max="3" width="20.28515625" style="1" customWidth="1"/>
    <col min="4" max="4" width="12" style="1" bestFit="1" customWidth="1"/>
    <col min="5" max="5" width="21.42578125" style="1" customWidth="1"/>
    <col min="6" max="6" width="14.85546875" style="4" customWidth="1"/>
    <col min="7" max="7" width="9.140625" style="1"/>
    <col min="8" max="8" width="49.7109375" style="1" bestFit="1" customWidth="1"/>
    <col min="9" max="9" width="9.140625" style="1" customWidth="1"/>
    <col min="10" max="16384" width="9.140625" style="1"/>
  </cols>
  <sheetData>
    <row r="1" spans="1:10" s="25" customFormat="1" ht="41.25" customHeight="1" thickBot="1" x14ac:dyDescent="0.25">
      <c r="A1" s="105" t="s">
        <v>18</v>
      </c>
      <c r="B1" s="22" t="s">
        <v>46</v>
      </c>
      <c r="C1" s="21" t="s">
        <v>0</v>
      </c>
      <c r="D1" s="21" t="s">
        <v>29</v>
      </c>
      <c r="E1" s="21" t="s">
        <v>30</v>
      </c>
      <c r="F1" s="23" t="s">
        <v>32</v>
      </c>
      <c r="G1" s="21" t="s">
        <v>37</v>
      </c>
      <c r="H1" s="21" t="s">
        <v>57</v>
      </c>
      <c r="I1" s="25" t="s">
        <v>83</v>
      </c>
      <c r="J1" s="106" t="s">
        <v>94</v>
      </c>
    </row>
    <row r="2" spans="1:10" ht="15.75" thickTop="1" x14ac:dyDescent="0.25">
      <c r="A2" s="92">
        <v>40540</v>
      </c>
      <c r="B2" s="90">
        <v>1</v>
      </c>
      <c r="C2" s="89" t="s">
        <v>8</v>
      </c>
      <c r="D2" s="89" t="s">
        <v>81</v>
      </c>
      <c r="E2" s="89" t="s">
        <v>31</v>
      </c>
      <c r="F2" s="91">
        <v>4.3E-3</v>
      </c>
      <c r="G2" s="89" t="s">
        <v>38</v>
      </c>
      <c r="H2" s="77" t="s">
        <v>58</v>
      </c>
      <c r="I2" s="1">
        <v>4.8000000000000001E-4</v>
      </c>
    </row>
    <row r="3" spans="1:10" ht="17.25" x14ac:dyDescent="0.25">
      <c r="A3" s="92">
        <v>40540</v>
      </c>
      <c r="B3" s="90">
        <v>1</v>
      </c>
      <c r="C3" s="89" t="s">
        <v>8</v>
      </c>
      <c r="D3" s="89" t="s">
        <v>81</v>
      </c>
      <c r="E3" s="93" t="s">
        <v>85</v>
      </c>
      <c r="F3" s="91">
        <v>5.0000000000000001E-4</v>
      </c>
      <c r="G3" s="89" t="s">
        <v>38</v>
      </c>
      <c r="H3" s="77" t="s">
        <v>59</v>
      </c>
      <c r="I3" s="1">
        <v>4.8000000000000001E-4</v>
      </c>
    </row>
    <row r="4" spans="1:10" ht="17.25" x14ac:dyDescent="0.25">
      <c r="A4" s="92">
        <v>40540</v>
      </c>
      <c r="B4" s="90">
        <v>1</v>
      </c>
      <c r="C4" s="89" t="s">
        <v>8</v>
      </c>
      <c r="D4" s="89" t="s">
        <v>81</v>
      </c>
      <c r="E4" s="89" t="s">
        <v>36</v>
      </c>
      <c r="F4" s="91">
        <v>2.8000000000000001E-2</v>
      </c>
      <c r="G4" s="89" t="s">
        <v>38</v>
      </c>
      <c r="H4" s="77" t="s">
        <v>60</v>
      </c>
      <c r="I4" s="1">
        <v>2.3999999999999998E-3</v>
      </c>
      <c r="J4" s="8" t="s">
        <v>82</v>
      </c>
    </row>
    <row r="5" spans="1:10" ht="17.25" x14ac:dyDescent="0.25">
      <c r="A5" s="92">
        <v>40540</v>
      </c>
      <c r="B5" s="90">
        <v>1</v>
      </c>
      <c r="C5" s="89" t="s">
        <v>8</v>
      </c>
      <c r="D5" s="89" t="s">
        <v>81</v>
      </c>
      <c r="E5" s="89" t="s">
        <v>33</v>
      </c>
      <c r="F5" s="91">
        <v>6.1000000000000004E-3</v>
      </c>
      <c r="G5" s="89" t="s">
        <v>38</v>
      </c>
      <c r="H5" s="77" t="s">
        <v>61</v>
      </c>
      <c r="I5" s="1">
        <v>4.8000000000000001E-4</v>
      </c>
    </row>
    <row r="6" spans="1:10" ht="15" x14ac:dyDescent="0.25">
      <c r="A6" s="92">
        <v>40540</v>
      </c>
      <c r="B6" s="90">
        <v>1</v>
      </c>
      <c r="C6" s="89" t="s">
        <v>8</v>
      </c>
      <c r="D6" s="89" t="s">
        <v>81</v>
      </c>
      <c r="E6" s="89" t="s">
        <v>52</v>
      </c>
      <c r="F6" s="91">
        <v>1.4E-3</v>
      </c>
      <c r="G6" s="89" t="s">
        <v>38</v>
      </c>
      <c r="H6" s="77" t="s">
        <v>58</v>
      </c>
      <c r="I6" s="1">
        <v>4.8000000000000001E-4</v>
      </c>
    </row>
    <row r="7" spans="1:10" ht="17.25" x14ac:dyDescent="0.25">
      <c r="A7" s="92">
        <v>40540</v>
      </c>
      <c r="B7" s="90">
        <v>1</v>
      </c>
      <c r="C7" s="89" t="s">
        <v>8</v>
      </c>
      <c r="D7" s="89" t="s">
        <v>81</v>
      </c>
      <c r="E7" s="93" t="s">
        <v>34</v>
      </c>
      <c r="F7" s="91">
        <v>6.1000000000000004E-3</v>
      </c>
      <c r="G7" s="89" t="s">
        <v>38</v>
      </c>
      <c r="H7" s="77" t="s">
        <v>59</v>
      </c>
      <c r="I7" s="1">
        <v>4.8000000000000001E-4</v>
      </c>
    </row>
    <row r="8" spans="1:10" ht="15" x14ac:dyDescent="0.25">
      <c r="A8" s="92">
        <v>40540</v>
      </c>
      <c r="B8" s="90">
        <v>1</v>
      </c>
      <c r="C8" s="89" t="s">
        <v>8</v>
      </c>
      <c r="D8" s="89" t="s">
        <v>81</v>
      </c>
      <c r="E8" s="89" t="s">
        <v>84</v>
      </c>
      <c r="F8" s="91">
        <v>6.2E-4</v>
      </c>
      <c r="G8" s="89" t="s">
        <v>38</v>
      </c>
      <c r="H8" s="131" t="s">
        <v>131</v>
      </c>
      <c r="I8" s="1">
        <v>4.8000000000000001E-4</v>
      </c>
    </row>
    <row r="9" spans="1:10" ht="15.75" thickBot="1" x14ac:dyDescent="0.3">
      <c r="A9" s="92">
        <v>40540</v>
      </c>
      <c r="B9" s="90">
        <v>1</v>
      </c>
      <c r="C9" s="89" t="s">
        <v>8</v>
      </c>
      <c r="D9" s="89" t="s">
        <v>81</v>
      </c>
      <c r="E9" s="89" t="s">
        <v>45</v>
      </c>
      <c r="F9" s="91">
        <v>5.6999999999999998E-4</v>
      </c>
      <c r="G9" s="89" t="s">
        <v>38</v>
      </c>
      <c r="H9" s="77" t="s">
        <v>58</v>
      </c>
      <c r="I9" s="1">
        <v>4.8000000000000001E-4</v>
      </c>
    </row>
    <row r="10" spans="1:10" ht="18.75" thickTop="1" thickBot="1" x14ac:dyDescent="0.3">
      <c r="A10" s="94">
        <v>40476</v>
      </c>
      <c r="B10" s="95">
        <v>1</v>
      </c>
      <c r="C10" s="96" t="s">
        <v>8</v>
      </c>
      <c r="D10" s="96" t="s">
        <v>70</v>
      </c>
      <c r="E10" s="96" t="s">
        <v>41</v>
      </c>
      <c r="F10" s="97">
        <v>0.08</v>
      </c>
      <c r="G10" s="96">
        <v>525.20000000000005</v>
      </c>
      <c r="H10" s="98" t="s">
        <v>62</v>
      </c>
      <c r="I10" s="96">
        <v>0.05</v>
      </c>
    </row>
    <row r="11" spans="1:10" ht="18" thickTop="1" x14ac:dyDescent="0.25">
      <c r="A11" s="149">
        <v>40714</v>
      </c>
      <c r="B11" s="150">
        <v>1</v>
      </c>
      <c r="C11" s="155" t="s">
        <v>8</v>
      </c>
      <c r="D11" s="156" t="s">
        <v>214</v>
      </c>
      <c r="E11" s="154" t="s">
        <v>34</v>
      </c>
      <c r="F11" s="157">
        <v>6.4000000000000003E-3</v>
      </c>
      <c r="G11" s="156" t="s">
        <v>89</v>
      </c>
      <c r="H11" s="171" t="s">
        <v>59</v>
      </c>
      <c r="I11" s="151">
        <v>5.0000000000000001E-4</v>
      </c>
    </row>
    <row r="12" spans="1:10" ht="17.25" x14ac:dyDescent="0.25">
      <c r="A12" s="149">
        <v>40714</v>
      </c>
      <c r="B12" s="150">
        <v>1</v>
      </c>
      <c r="C12" s="155" t="s">
        <v>8</v>
      </c>
      <c r="D12" s="156" t="s">
        <v>214</v>
      </c>
      <c r="E12" s="154" t="s">
        <v>34</v>
      </c>
      <c r="F12" s="152">
        <v>8.0000000000000002E-3</v>
      </c>
      <c r="G12" s="156" t="s">
        <v>89</v>
      </c>
      <c r="H12" s="171" t="s">
        <v>59</v>
      </c>
      <c r="I12" s="151">
        <v>5.0000000000000001E-4</v>
      </c>
    </row>
    <row r="13" spans="1:10" ht="15" x14ac:dyDescent="0.25">
      <c r="A13" s="149">
        <v>40714</v>
      </c>
      <c r="B13" s="150">
        <v>1</v>
      </c>
      <c r="C13" s="155" t="s">
        <v>8</v>
      </c>
      <c r="D13" s="156" t="s">
        <v>214</v>
      </c>
      <c r="E13" s="154" t="s">
        <v>84</v>
      </c>
      <c r="F13" s="157">
        <v>6.8999999999999997E-4</v>
      </c>
      <c r="G13" s="156" t="s">
        <v>89</v>
      </c>
      <c r="H13" s="171" t="s">
        <v>131</v>
      </c>
      <c r="I13" s="151">
        <v>5.0000000000000001E-4</v>
      </c>
    </row>
    <row r="14" spans="1:10" ht="15" x14ac:dyDescent="0.25">
      <c r="A14" s="149">
        <v>40714</v>
      </c>
      <c r="B14" s="150">
        <v>1</v>
      </c>
      <c r="C14" s="155" t="s">
        <v>8</v>
      </c>
      <c r="D14" s="156" t="s">
        <v>214</v>
      </c>
      <c r="E14" s="154" t="s">
        <v>84</v>
      </c>
      <c r="F14" s="157">
        <v>7.2000000000000005E-4</v>
      </c>
      <c r="G14" s="156" t="s">
        <v>89</v>
      </c>
      <c r="H14" s="171" t="s">
        <v>131</v>
      </c>
      <c r="I14" s="151">
        <v>5.0000000000000001E-4</v>
      </c>
    </row>
    <row r="15" spans="1:10" ht="15" x14ac:dyDescent="0.25">
      <c r="A15" s="149">
        <v>40714</v>
      </c>
      <c r="B15" s="150">
        <v>1</v>
      </c>
      <c r="C15" s="155" t="s">
        <v>8</v>
      </c>
      <c r="D15" s="156" t="s">
        <v>214</v>
      </c>
      <c r="E15" s="154" t="s">
        <v>215</v>
      </c>
      <c r="F15" s="157">
        <v>5.8E-4</v>
      </c>
      <c r="G15" s="156" t="s">
        <v>89</v>
      </c>
      <c r="H15" s="171" t="s">
        <v>58</v>
      </c>
      <c r="I15" s="151">
        <v>5.0000000000000001E-4</v>
      </c>
    </row>
    <row r="16" spans="1:10" ht="17.25" x14ac:dyDescent="0.25">
      <c r="A16" s="149">
        <v>40714</v>
      </c>
      <c r="B16" s="150">
        <v>1</v>
      </c>
      <c r="C16" s="155" t="s">
        <v>8</v>
      </c>
      <c r="D16" s="156" t="s">
        <v>214</v>
      </c>
      <c r="E16" s="154" t="s">
        <v>36</v>
      </c>
      <c r="F16" s="157">
        <v>8.1999999999999998E-4</v>
      </c>
      <c r="G16" s="156" t="s">
        <v>89</v>
      </c>
      <c r="H16" s="171" t="s">
        <v>60</v>
      </c>
      <c r="I16" s="151">
        <v>5.0000000000000001E-4</v>
      </c>
    </row>
    <row r="17" spans="1:10" ht="17.25" x14ac:dyDescent="0.25">
      <c r="A17" s="149">
        <v>40714</v>
      </c>
      <c r="B17" s="150">
        <v>1</v>
      </c>
      <c r="C17" s="155" t="s">
        <v>8</v>
      </c>
      <c r="D17" s="156" t="s">
        <v>214</v>
      </c>
      <c r="E17" s="154" t="s">
        <v>33</v>
      </c>
      <c r="F17" s="157">
        <v>1.1999999999999999E-3</v>
      </c>
      <c r="G17" s="156" t="s">
        <v>89</v>
      </c>
      <c r="H17" s="171" t="s">
        <v>61</v>
      </c>
      <c r="I17" s="151">
        <v>5.0000000000000001E-4</v>
      </c>
    </row>
    <row r="18" spans="1:10" ht="18" thickBot="1" x14ac:dyDescent="0.3">
      <c r="A18" s="159">
        <v>40714</v>
      </c>
      <c r="B18" s="160">
        <v>1</v>
      </c>
      <c r="C18" s="161" t="s">
        <v>8</v>
      </c>
      <c r="D18" s="162" t="s">
        <v>214</v>
      </c>
      <c r="E18" s="163" t="s">
        <v>33</v>
      </c>
      <c r="F18" s="164">
        <v>1.5E-3</v>
      </c>
      <c r="G18" s="162" t="s">
        <v>89</v>
      </c>
      <c r="H18" s="174" t="s">
        <v>61</v>
      </c>
      <c r="I18" s="161">
        <v>5.0000000000000001E-4</v>
      </c>
    </row>
    <row r="19" spans="1:10" ht="18" thickTop="1" x14ac:dyDescent="0.25">
      <c r="A19" s="92">
        <v>40540</v>
      </c>
      <c r="B19" s="90">
        <v>2</v>
      </c>
      <c r="C19" s="1" t="s">
        <v>9</v>
      </c>
      <c r="D19" s="93" t="s">
        <v>86</v>
      </c>
      <c r="E19" s="89" t="s">
        <v>42</v>
      </c>
      <c r="F19" s="91">
        <v>7.6000000000000004E-4</v>
      </c>
      <c r="G19" s="89" t="s">
        <v>38</v>
      </c>
      <c r="H19" s="77" t="s">
        <v>61</v>
      </c>
      <c r="I19" s="1">
        <v>4.8000000000000001E-4</v>
      </c>
    </row>
    <row r="20" spans="1:10" ht="17.25" x14ac:dyDescent="0.25">
      <c r="A20" s="92">
        <v>40540</v>
      </c>
      <c r="B20" s="90">
        <v>2</v>
      </c>
      <c r="C20" s="1" t="s">
        <v>9</v>
      </c>
      <c r="D20" s="93" t="s">
        <v>86</v>
      </c>
      <c r="E20" s="93" t="s">
        <v>85</v>
      </c>
      <c r="F20" s="91">
        <v>1.2999999999999999E-3</v>
      </c>
      <c r="G20" s="89" t="s">
        <v>38</v>
      </c>
      <c r="H20" s="77" t="s">
        <v>59</v>
      </c>
      <c r="I20" s="1">
        <v>4.8000000000000001E-4</v>
      </c>
    </row>
    <row r="21" spans="1:10" ht="15" x14ac:dyDescent="0.25">
      <c r="A21" s="92">
        <v>40540</v>
      </c>
      <c r="B21" s="90">
        <v>2</v>
      </c>
      <c r="C21" s="1" t="s">
        <v>9</v>
      </c>
      <c r="D21" s="93" t="s">
        <v>86</v>
      </c>
      <c r="E21" s="89" t="s">
        <v>45</v>
      </c>
      <c r="F21" s="91">
        <v>1.9E-3</v>
      </c>
      <c r="G21" s="89" t="s">
        <v>38</v>
      </c>
      <c r="H21" s="77" t="s">
        <v>58</v>
      </c>
      <c r="I21" s="1">
        <v>4.8000000000000001E-4</v>
      </c>
    </row>
    <row r="22" spans="1:10" ht="15" x14ac:dyDescent="0.25">
      <c r="A22" s="92">
        <v>40540</v>
      </c>
      <c r="B22" s="90">
        <v>2</v>
      </c>
      <c r="C22" s="1" t="s">
        <v>9</v>
      </c>
      <c r="D22" s="93" t="s">
        <v>86</v>
      </c>
      <c r="E22" s="93" t="s">
        <v>87</v>
      </c>
      <c r="F22" s="91">
        <v>2E-3</v>
      </c>
      <c r="G22" s="93" t="s">
        <v>38</v>
      </c>
      <c r="H22" s="77" t="s">
        <v>58</v>
      </c>
      <c r="I22" s="1">
        <v>4.8000000000000001E-4</v>
      </c>
    </row>
    <row r="23" spans="1:10" ht="15" x14ac:dyDescent="0.25">
      <c r="A23" s="92">
        <v>40540</v>
      </c>
      <c r="B23" s="90">
        <v>2</v>
      </c>
      <c r="C23" s="1" t="s">
        <v>9</v>
      </c>
      <c r="D23" s="93" t="s">
        <v>86</v>
      </c>
      <c r="E23" s="89" t="s">
        <v>43</v>
      </c>
      <c r="F23" s="91">
        <v>2.5999999999999999E-3</v>
      </c>
      <c r="G23" s="8" t="s">
        <v>89</v>
      </c>
      <c r="H23" s="77" t="s">
        <v>58</v>
      </c>
      <c r="I23" s="1">
        <v>4.8000000000000001E-4</v>
      </c>
    </row>
    <row r="24" spans="1:10" ht="17.25" x14ac:dyDescent="0.25">
      <c r="A24" s="92">
        <v>40540</v>
      </c>
      <c r="B24" s="90">
        <v>2</v>
      </c>
      <c r="C24" s="1" t="s">
        <v>9</v>
      </c>
      <c r="D24" s="93" t="s">
        <v>86</v>
      </c>
      <c r="E24" s="89" t="s">
        <v>36</v>
      </c>
      <c r="F24" s="91">
        <v>4.7999999999999996E-3</v>
      </c>
      <c r="G24" s="8" t="s">
        <v>89</v>
      </c>
      <c r="H24" s="77" t="s">
        <v>60</v>
      </c>
      <c r="I24" s="1">
        <v>4.8000000000000001E-4</v>
      </c>
    </row>
    <row r="25" spans="1:10" ht="15" x14ac:dyDescent="0.25">
      <c r="A25" s="92">
        <v>40540</v>
      </c>
      <c r="B25" s="90">
        <v>2</v>
      </c>
      <c r="C25" s="1" t="s">
        <v>9</v>
      </c>
      <c r="D25" s="93" t="s">
        <v>86</v>
      </c>
      <c r="E25" s="89" t="s">
        <v>31</v>
      </c>
      <c r="F25" s="91">
        <v>5.1999999999999998E-3</v>
      </c>
      <c r="G25" s="8" t="s">
        <v>89</v>
      </c>
      <c r="H25" s="77" t="s">
        <v>58</v>
      </c>
      <c r="I25" s="1">
        <v>4.8000000000000001E-4</v>
      </c>
    </row>
    <row r="26" spans="1:10" ht="15" x14ac:dyDescent="0.25">
      <c r="A26" s="92">
        <v>40540</v>
      </c>
      <c r="B26" s="90">
        <v>2</v>
      </c>
      <c r="C26" s="1" t="s">
        <v>9</v>
      </c>
      <c r="D26" s="93" t="s">
        <v>86</v>
      </c>
      <c r="E26" s="89" t="s">
        <v>52</v>
      </c>
      <c r="F26" s="91">
        <v>5.7999999999999996E-3</v>
      </c>
      <c r="G26" s="8" t="s">
        <v>89</v>
      </c>
      <c r="H26" s="77" t="s">
        <v>58</v>
      </c>
      <c r="I26" s="1">
        <v>4.8000000000000001E-4</v>
      </c>
    </row>
    <row r="27" spans="1:10" ht="17.25" x14ac:dyDescent="0.25">
      <c r="A27" s="92">
        <v>40540</v>
      </c>
      <c r="B27" s="90">
        <v>2</v>
      </c>
      <c r="C27" s="1" t="s">
        <v>9</v>
      </c>
      <c r="D27" s="93" t="s">
        <v>86</v>
      </c>
      <c r="E27" s="89" t="s">
        <v>33</v>
      </c>
      <c r="F27" s="91">
        <v>1.4E-2</v>
      </c>
      <c r="G27" s="8" t="s">
        <v>89</v>
      </c>
      <c r="H27" s="77" t="s">
        <v>61</v>
      </c>
      <c r="I27" s="1">
        <v>4.8000000000000001E-4</v>
      </c>
    </row>
    <row r="28" spans="1:10" ht="17.25" x14ac:dyDescent="0.25">
      <c r="A28" s="92">
        <v>40540</v>
      </c>
      <c r="B28" s="90">
        <v>2</v>
      </c>
      <c r="C28" s="1" t="s">
        <v>9</v>
      </c>
      <c r="D28" s="93" t="s">
        <v>86</v>
      </c>
      <c r="E28" s="89" t="s">
        <v>39</v>
      </c>
      <c r="F28" s="91">
        <v>2.1000000000000001E-2</v>
      </c>
      <c r="G28" s="8" t="s">
        <v>89</v>
      </c>
      <c r="H28" s="77" t="s">
        <v>59</v>
      </c>
      <c r="I28" s="1">
        <v>2.3999999999999998E-3</v>
      </c>
      <c r="J28" s="8" t="s">
        <v>82</v>
      </c>
    </row>
    <row r="29" spans="1:10" ht="18" thickBot="1" x14ac:dyDescent="0.3">
      <c r="A29" s="92">
        <v>40540</v>
      </c>
      <c r="B29" s="90">
        <v>2</v>
      </c>
      <c r="C29" s="1" t="s">
        <v>9</v>
      </c>
      <c r="D29" s="93" t="s">
        <v>86</v>
      </c>
      <c r="E29" s="89" t="s">
        <v>35</v>
      </c>
      <c r="F29" s="91">
        <v>2.4E-2</v>
      </c>
      <c r="G29" s="8" t="s">
        <v>89</v>
      </c>
      <c r="H29" s="77" t="s">
        <v>59</v>
      </c>
      <c r="I29" s="1">
        <v>2.3999999999999998E-3</v>
      </c>
      <c r="J29" s="8" t="s">
        <v>82</v>
      </c>
    </row>
    <row r="30" spans="1:10" ht="18.75" thickTop="1" thickBot="1" x14ac:dyDescent="0.3">
      <c r="A30" s="165">
        <v>40476</v>
      </c>
      <c r="B30" s="166">
        <v>2</v>
      </c>
      <c r="C30" s="99" t="s">
        <v>9</v>
      </c>
      <c r="D30" s="99" t="s">
        <v>71</v>
      </c>
      <c r="E30" s="99" t="s">
        <v>41</v>
      </c>
      <c r="F30" s="167">
        <v>9.1999999999999998E-2</v>
      </c>
      <c r="G30" s="96">
        <v>525.20000000000005</v>
      </c>
      <c r="H30" s="98" t="s">
        <v>62</v>
      </c>
      <c r="I30" s="96">
        <v>0.05</v>
      </c>
    </row>
    <row r="31" spans="1:10" ht="15.75" thickTop="1" x14ac:dyDescent="0.25">
      <c r="A31" s="168">
        <v>40714</v>
      </c>
      <c r="B31" s="169">
        <v>2</v>
      </c>
      <c r="C31" s="170" t="s">
        <v>9</v>
      </c>
      <c r="D31" s="156" t="s">
        <v>216</v>
      </c>
      <c r="E31" s="154" t="s">
        <v>84</v>
      </c>
      <c r="F31" s="157">
        <v>6.4999999999999997E-4</v>
      </c>
      <c r="G31" s="156" t="s">
        <v>89</v>
      </c>
      <c r="H31" s="171" t="s">
        <v>131</v>
      </c>
      <c r="I31" s="151">
        <v>5.0000000000000001E-4</v>
      </c>
    </row>
    <row r="32" spans="1:10" ht="15" x14ac:dyDescent="0.25">
      <c r="A32" s="168">
        <v>40714</v>
      </c>
      <c r="B32" s="169">
        <v>2</v>
      </c>
      <c r="C32" s="170" t="s">
        <v>9</v>
      </c>
      <c r="D32" s="156" t="s">
        <v>216</v>
      </c>
      <c r="E32" s="154" t="s">
        <v>215</v>
      </c>
      <c r="F32" s="157">
        <v>6.7000000000000002E-4</v>
      </c>
      <c r="G32" s="156" t="s">
        <v>89</v>
      </c>
      <c r="H32" s="171" t="s">
        <v>58</v>
      </c>
      <c r="I32" s="151">
        <v>5.0000000000000001E-4</v>
      </c>
    </row>
    <row r="33" spans="1:9" ht="17.25" x14ac:dyDescent="0.25">
      <c r="A33" s="168">
        <v>40714</v>
      </c>
      <c r="B33" s="169">
        <v>2</v>
      </c>
      <c r="C33" s="170" t="s">
        <v>9</v>
      </c>
      <c r="D33" s="156" t="s">
        <v>216</v>
      </c>
      <c r="E33" s="154" t="s">
        <v>33</v>
      </c>
      <c r="F33" s="157">
        <v>1.6999999999999999E-3</v>
      </c>
      <c r="G33" s="156" t="s">
        <v>89</v>
      </c>
      <c r="H33" s="171" t="s">
        <v>61</v>
      </c>
      <c r="I33" s="151">
        <v>5.0000000000000001E-4</v>
      </c>
    </row>
    <row r="34" spans="1:9" ht="15" x14ac:dyDescent="0.25">
      <c r="A34" s="168">
        <v>40714</v>
      </c>
      <c r="B34" s="169">
        <v>2</v>
      </c>
      <c r="C34" s="170" t="s">
        <v>9</v>
      </c>
      <c r="D34" s="156" t="s">
        <v>216</v>
      </c>
      <c r="E34" s="154" t="s">
        <v>31</v>
      </c>
      <c r="F34" s="157">
        <v>2.0999999999999999E-3</v>
      </c>
      <c r="G34" s="156" t="s">
        <v>89</v>
      </c>
      <c r="H34" s="171" t="s">
        <v>58</v>
      </c>
      <c r="I34" s="151">
        <v>5.0000000000000001E-4</v>
      </c>
    </row>
    <row r="35" spans="1:9" ht="17.25" x14ac:dyDescent="0.25">
      <c r="A35" s="168">
        <v>40714</v>
      </c>
      <c r="B35" s="169">
        <v>2</v>
      </c>
      <c r="C35" s="170" t="s">
        <v>9</v>
      </c>
      <c r="D35" s="156" t="s">
        <v>216</v>
      </c>
      <c r="E35" s="154" t="s">
        <v>217</v>
      </c>
      <c r="F35" s="157">
        <v>2.3E-3</v>
      </c>
      <c r="G35" s="156" t="s">
        <v>89</v>
      </c>
      <c r="H35" s="153" t="s">
        <v>219</v>
      </c>
      <c r="I35" s="151">
        <v>5.0000000000000001E-4</v>
      </c>
    </row>
    <row r="36" spans="1:9" ht="18" thickBot="1" x14ac:dyDescent="0.3">
      <c r="A36" s="175">
        <v>40714</v>
      </c>
      <c r="B36" s="172">
        <v>2</v>
      </c>
      <c r="C36" s="173" t="s">
        <v>9</v>
      </c>
      <c r="D36" s="162" t="s">
        <v>216</v>
      </c>
      <c r="E36" s="163" t="s">
        <v>34</v>
      </c>
      <c r="F36" s="164">
        <v>7.7999999999999996E-3</v>
      </c>
      <c r="G36" s="162" t="s">
        <v>89</v>
      </c>
      <c r="H36" s="174" t="s">
        <v>59</v>
      </c>
      <c r="I36" s="161">
        <v>5.0000000000000001E-4</v>
      </c>
    </row>
    <row r="37" spans="1:9" ht="18" thickTop="1" x14ac:dyDescent="0.25">
      <c r="A37" s="92">
        <v>40540</v>
      </c>
      <c r="B37" s="5">
        <v>3</v>
      </c>
      <c r="C37" s="1" t="s">
        <v>13</v>
      </c>
      <c r="D37" s="8" t="s">
        <v>88</v>
      </c>
      <c r="E37" s="89" t="s">
        <v>40</v>
      </c>
      <c r="F37" s="91">
        <v>9.3000000000000005E-4</v>
      </c>
      <c r="G37" s="8" t="s">
        <v>89</v>
      </c>
      <c r="H37" s="77" t="s">
        <v>63</v>
      </c>
      <c r="I37" s="1">
        <v>4.8000000000000001E-4</v>
      </c>
    </row>
    <row r="38" spans="1:9" ht="15" x14ac:dyDescent="0.25">
      <c r="A38" s="92">
        <v>40540</v>
      </c>
      <c r="B38" s="5">
        <v>3</v>
      </c>
      <c r="C38" s="1" t="s">
        <v>13</v>
      </c>
      <c r="D38" s="8" t="s">
        <v>88</v>
      </c>
      <c r="E38" s="89" t="s">
        <v>52</v>
      </c>
      <c r="F38" s="91">
        <v>2E-3</v>
      </c>
      <c r="G38" s="8" t="s">
        <v>89</v>
      </c>
      <c r="H38" s="77" t="s">
        <v>58</v>
      </c>
      <c r="I38" s="1">
        <v>4.8000000000000001E-4</v>
      </c>
    </row>
    <row r="39" spans="1:9" ht="15" x14ac:dyDescent="0.25">
      <c r="A39" s="92">
        <v>40540</v>
      </c>
      <c r="B39" s="5">
        <v>3</v>
      </c>
      <c r="C39" s="1" t="s">
        <v>13</v>
      </c>
      <c r="D39" s="8" t="s">
        <v>88</v>
      </c>
      <c r="E39" s="89" t="s">
        <v>43</v>
      </c>
      <c r="F39" s="91">
        <v>2.0999999999999999E-3</v>
      </c>
      <c r="G39" s="8" t="s">
        <v>89</v>
      </c>
      <c r="H39" s="77" t="s">
        <v>58</v>
      </c>
      <c r="I39" s="1">
        <v>4.8000000000000001E-4</v>
      </c>
    </row>
    <row r="40" spans="1:9" ht="17.25" x14ac:dyDescent="0.25">
      <c r="A40" s="92">
        <v>40540</v>
      </c>
      <c r="B40" s="5">
        <v>3</v>
      </c>
      <c r="C40" s="1" t="s">
        <v>13</v>
      </c>
      <c r="D40" s="8" t="s">
        <v>88</v>
      </c>
      <c r="E40" s="89" t="s">
        <v>36</v>
      </c>
      <c r="F40" s="91">
        <v>2.3E-3</v>
      </c>
      <c r="G40" s="8" t="s">
        <v>89</v>
      </c>
      <c r="H40" s="77" t="s">
        <v>60</v>
      </c>
      <c r="I40" s="1">
        <v>4.8000000000000001E-4</v>
      </c>
    </row>
    <row r="41" spans="1:9" ht="17.25" x14ac:dyDescent="0.25">
      <c r="A41" s="92">
        <v>40540</v>
      </c>
      <c r="B41" s="5">
        <v>3</v>
      </c>
      <c r="C41" s="1" t="s">
        <v>13</v>
      </c>
      <c r="D41" s="8" t="s">
        <v>88</v>
      </c>
      <c r="E41" s="89" t="s">
        <v>39</v>
      </c>
      <c r="F41" s="91">
        <v>8.5000000000000006E-3</v>
      </c>
      <c r="G41" s="8" t="s">
        <v>89</v>
      </c>
      <c r="H41" s="77" t="s">
        <v>59</v>
      </c>
      <c r="I41" s="1">
        <v>4.8000000000000001E-4</v>
      </c>
    </row>
    <row r="42" spans="1:9" ht="17.25" x14ac:dyDescent="0.25">
      <c r="A42" s="92">
        <v>40540</v>
      </c>
      <c r="B42" s="5">
        <v>3</v>
      </c>
      <c r="C42" s="1" t="s">
        <v>13</v>
      </c>
      <c r="D42" s="8" t="s">
        <v>88</v>
      </c>
      <c r="E42" s="89" t="s">
        <v>35</v>
      </c>
      <c r="F42" s="91">
        <v>1.0999999999999999E-2</v>
      </c>
      <c r="G42" s="8" t="s">
        <v>89</v>
      </c>
      <c r="H42" s="77" t="s">
        <v>59</v>
      </c>
      <c r="I42" s="1">
        <v>4.8000000000000001E-4</v>
      </c>
    </row>
    <row r="43" spans="1:9" ht="18" thickBot="1" x14ac:dyDescent="0.3">
      <c r="A43" s="92">
        <v>40540</v>
      </c>
      <c r="B43" s="5">
        <v>3</v>
      </c>
      <c r="C43" s="1" t="s">
        <v>13</v>
      </c>
      <c r="D43" s="8" t="s">
        <v>88</v>
      </c>
      <c r="E43" s="89" t="s">
        <v>33</v>
      </c>
      <c r="F43" s="91">
        <v>1.4999999999999999E-2</v>
      </c>
      <c r="G43" s="8" t="s">
        <v>89</v>
      </c>
      <c r="H43" s="77" t="s">
        <v>61</v>
      </c>
      <c r="I43" s="1">
        <v>4.8000000000000001E-4</v>
      </c>
    </row>
    <row r="44" spans="1:9" ht="18.75" thickTop="1" thickBot="1" x14ac:dyDescent="0.3">
      <c r="A44" s="94">
        <v>40476</v>
      </c>
      <c r="B44" s="95">
        <v>3</v>
      </c>
      <c r="C44" s="96" t="s">
        <v>13</v>
      </c>
      <c r="D44" s="99" t="s">
        <v>72</v>
      </c>
      <c r="E44" s="96" t="s">
        <v>41</v>
      </c>
      <c r="F44" s="97">
        <v>0.11</v>
      </c>
      <c r="G44" s="96">
        <v>525.20000000000005</v>
      </c>
      <c r="H44" s="98" t="s">
        <v>62</v>
      </c>
      <c r="I44" s="96">
        <v>0.05</v>
      </c>
    </row>
    <row r="45" spans="1:9" ht="18" thickTop="1" x14ac:dyDescent="0.25">
      <c r="A45" s="168">
        <v>40714</v>
      </c>
      <c r="B45" s="150">
        <v>3</v>
      </c>
      <c r="C45" s="155" t="s">
        <v>13</v>
      </c>
      <c r="D45" s="156" t="s">
        <v>218</v>
      </c>
      <c r="E45" s="154" t="s">
        <v>35</v>
      </c>
      <c r="F45" s="152">
        <v>1.1000000000000001E-3</v>
      </c>
      <c r="G45" s="156" t="s">
        <v>89</v>
      </c>
      <c r="H45" s="171" t="s">
        <v>59</v>
      </c>
      <c r="I45" s="151">
        <v>5.0000000000000001E-4</v>
      </c>
    </row>
    <row r="46" spans="1:9" ht="17.25" x14ac:dyDescent="0.25">
      <c r="A46" s="168">
        <v>40714</v>
      </c>
      <c r="B46" s="150">
        <v>3</v>
      </c>
      <c r="C46" s="155" t="s">
        <v>13</v>
      </c>
      <c r="D46" s="156" t="s">
        <v>218</v>
      </c>
      <c r="E46" s="154" t="s">
        <v>36</v>
      </c>
      <c r="F46" s="152">
        <v>2.8E-3</v>
      </c>
      <c r="G46" s="156" t="s">
        <v>89</v>
      </c>
      <c r="H46" s="171" t="s">
        <v>60</v>
      </c>
      <c r="I46" s="151">
        <v>5.0000000000000001E-4</v>
      </c>
    </row>
    <row r="47" spans="1:9" ht="17.25" x14ac:dyDescent="0.25">
      <c r="A47" s="168">
        <v>40714</v>
      </c>
      <c r="B47" s="150">
        <v>3</v>
      </c>
      <c r="C47" s="155" t="s">
        <v>13</v>
      </c>
      <c r="D47" s="156" t="s">
        <v>218</v>
      </c>
      <c r="E47" s="154" t="s">
        <v>33</v>
      </c>
      <c r="F47" s="152">
        <v>2.7000000000000001E-3</v>
      </c>
      <c r="G47" s="156" t="s">
        <v>89</v>
      </c>
      <c r="H47" s="171" t="s">
        <v>61</v>
      </c>
      <c r="I47" s="151">
        <v>5.0000000000000001E-4</v>
      </c>
    </row>
    <row r="48" spans="1:9" ht="18" thickBot="1" x14ac:dyDescent="0.3">
      <c r="A48" s="175">
        <v>40714</v>
      </c>
      <c r="B48" s="160">
        <v>3</v>
      </c>
      <c r="C48" s="161" t="s">
        <v>13</v>
      </c>
      <c r="D48" s="162" t="s">
        <v>218</v>
      </c>
      <c r="E48" s="163" t="s">
        <v>217</v>
      </c>
      <c r="F48" s="177">
        <v>2.2000000000000001E-3</v>
      </c>
      <c r="G48" s="162" t="s">
        <v>89</v>
      </c>
      <c r="H48" s="174" t="s">
        <v>219</v>
      </c>
      <c r="I48" s="161">
        <v>5.0000000000000001E-4</v>
      </c>
    </row>
    <row r="49" spans="1:10" ht="18" thickTop="1" x14ac:dyDescent="0.25">
      <c r="A49" s="92">
        <v>40540</v>
      </c>
      <c r="B49" s="5">
        <v>4</v>
      </c>
      <c r="C49" s="1" t="s">
        <v>14</v>
      </c>
      <c r="D49" s="8" t="s">
        <v>90</v>
      </c>
      <c r="E49" s="89" t="s">
        <v>40</v>
      </c>
      <c r="F49" s="91">
        <v>1.2999999999999999E-3</v>
      </c>
      <c r="G49" s="8" t="s">
        <v>89</v>
      </c>
      <c r="H49" s="77" t="s">
        <v>63</v>
      </c>
      <c r="I49" s="1">
        <v>4.8999999999999998E-4</v>
      </c>
    </row>
    <row r="50" spans="1:10" ht="15" x14ac:dyDescent="0.25">
      <c r="A50" s="92">
        <v>40540</v>
      </c>
      <c r="B50" s="5">
        <v>4</v>
      </c>
      <c r="C50" s="1" t="s">
        <v>14</v>
      </c>
      <c r="D50" s="8" t="s">
        <v>90</v>
      </c>
      <c r="E50" s="89" t="s">
        <v>31</v>
      </c>
      <c r="F50" s="91">
        <v>2.3999999999999998E-3</v>
      </c>
      <c r="G50" s="8" t="s">
        <v>89</v>
      </c>
      <c r="H50" s="77" t="s">
        <v>58</v>
      </c>
      <c r="I50" s="1">
        <v>4.8999999999999998E-4</v>
      </c>
    </row>
    <row r="51" spans="1:10" ht="15" x14ac:dyDescent="0.25">
      <c r="A51" s="92">
        <v>40540</v>
      </c>
      <c r="B51" s="5">
        <v>4</v>
      </c>
      <c r="C51" s="1" t="s">
        <v>14</v>
      </c>
      <c r="D51" s="8" t="s">
        <v>90</v>
      </c>
      <c r="E51" s="89" t="s">
        <v>52</v>
      </c>
      <c r="F51" s="91">
        <v>3.5999999999999999E-3</v>
      </c>
      <c r="G51" s="8" t="s">
        <v>89</v>
      </c>
      <c r="H51" s="77" t="s">
        <v>58</v>
      </c>
      <c r="I51" s="1">
        <v>4.8999999999999998E-4</v>
      </c>
    </row>
    <row r="52" spans="1:10" ht="17.25" x14ac:dyDescent="0.25">
      <c r="A52" s="92">
        <v>40540</v>
      </c>
      <c r="B52" s="5">
        <v>4</v>
      </c>
      <c r="C52" s="1" t="s">
        <v>14</v>
      </c>
      <c r="D52" s="8" t="s">
        <v>90</v>
      </c>
      <c r="E52" s="89" t="s">
        <v>36</v>
      </c>
      <c r="F52" s="91">
        <v>3.8999999999999998E-3</v>
      </c>
      <c r="G52" s="8" t="s">
        <v>89</v>
      </c>
      <c r="H52" s="77" t="s">
        <v>60</v>
      </c>
      <c r="I52" s="1">
        <v>4.8999999999999998E-4</v>
      </c>
    </row>
    <row r="53" spans="1:10" ht="17.25" x14ac:dyDescent="0.25">
      <c r="A53" s="92">
        <v>40540</v>
      </c>
      <c r="B53" s="5">
        <v>4</v>
      </c>
      <c r="C53" s="1" t="s">
        <v>14</v>
      </c>
      <c r="D53" s="8" t="s">
        <v>90</v>
      </c>
      <c r="E53" s="89" t="s">
        <v>35</v>
      </c>
      <c r="F53" s="91">
        <v>0.02</v>
      </c>
      <c r="G53" s="8" t="s">
        <v>89</v>
      </c>
      <c r="H53" s="77" t="s">
        <v>59</v>
      </c>
      <c r="I53" s="1">
        <v>2.5000000000000001E-3</v>
      </c>
      <c r="J53" s="8" t="s">
        <v>82</v>
      </c>
    </row>
    <row r="54" spans="1:10" ht="17.25" x14ac:dyDescent="0.25">
      <c r="A54" s="92">
        <v>40540</v>
      </c>
      <c r="B54" s="5">
        <v>4</v>
      </c>
      <c r="C54" s="1" t="s">
        <v>14</v>
      </c>
      <c r="D54" s="8" t="s">
        <v>90</v>
      </c>
      <c r="E54" s="89" t="s">
        <v>39</v>
      </c>
      <c r="F54" s="91">
        <v>1.2999999999999999E-2</v>
      </c>
      <c r="G54" s="8" t="s">
        <v>89</v>
      </c>
      <c r="H54" s="77" t="s">
        <v>59</v>
      </c>
      <c r="I54" s="1">
        <v>4.8999999999999998E-4</v>
      </c>
    </row>
    <row r="55" spans="1:10" ht="18" thickBot="1" x14ac:dyDescent="0.3">
      <c r="A55" s="92">
        <v>40540</v>
      </c>
      <c r="B55" s="5">
        <v>4</v>
      </c>
      <c r="C55" s="1" t="s">
        <v>14</v>
      </c>
      <c r="D55" s="8" t="s">
        <v>90</v>
      </c>
      <c r="E55" s="89" t="s">
        <v>33</v>
      </c>
      <c r="F55" s="91">
        <v>0.03</v>
      </c>
      <c r="G55" s="8" t="s">
        <v>89</v>
      </c>
      <c r="H55" s="77" t="s">
        <v>61</v>
      </c>
      <c r="I55" s="1">
        <v>2.5000000000000001E-3</v>
      </c>
      <c r="J55" s="8" t="s">
        <v>82</v>
      </c>
    </row>
    <row r="56" spans="1:10" ht="18.75" thickTop="1" thickBot="1" x14ac:dyDescent="0.3">
      <c r="A56" s="94">
        <v>40476</v>
      </c>
      <c r="B56" s="95">
        <v>4</v>
      </c>
      <c r="C56" s="96" t="s">
        <v>14</v>
      </c>
      <c r="D56" s="99" t="s">
        <v>73</v>
      </c>
      <c r="E56" s="96" t="s">
        <v>41</v>
      </c>
      <c r="F56" s="97">
        <v>0.12</v>
      </c>
      <c r="G56" s="96">
        <v>525.20000000000005</v>
      </c>
      <c r="H56" s="98" t="s">
        <v>62</v>
      </c>
      <c r="I56" s="96">
        <v>0.05</v>
      </c>
    </row>
    <row r="57" spans="1:10" ht="18" thickTop="1" x14ac:dyDescent="0.25">
      <c r="A57" s="168">
        <v>40714</v>
      </c>
      <c r="B57" s="150">
        <v>4</v>
      </c>
      <c r="C57" s="155" t="s">
        <v>14</v>
      </c>
      <c r="D57" s="156" t="s">
        <v>220</v>
      </c>
      <c r="E57" s="154" t="s">
        <v>36</v>
      </c>
      <c r="F57" s="152">
        <v>5.1000000000000004E-3</v>
      </c>
      <c r="G57" s="156" t="s">
        <v>89</v>
      </c>
      <c r="H57" s="171" t="s">
        <v>60</v>
      </c>
      <c r="I57" s="155">
        <v>4.8999999999999998E-4</v>
      </c>
    </row>
    <row r="58" spans="1:10" ht="18" thickBot="1" x14ac:dyDescent="0.3">
      <c r="A58" s="175">
        <v>40714</v>
      </c>
      <c r="B58" s="160">
        <v>4</v>
      </c>
      <c r="C58" s="161" t="s">
        <v>14</v>
      </c>
      <c r="D58" s="162" t="s">
        <v>220</v>
      </c>
      <c r="E58" s="163" t="s">
        <v>33</v>
      </c>
      <c r="F58" s="177">
        <v>2.7000000000000001E-3</v>
      </c>
      <c r="G58" s="162" t="s">
        <v>89</v>
      </c>
      <c r="H58" s="174" t="s">
        <v>61</v>
      </c>
      <c r="I58" s="161">
        <v>4.8999999999999998E-4</v>
      </c>
    </row>
    <row r="59" spans="1:10" ht="15.75" thickTop="1" x14ac:dyDescent="0.25">
      <c r="A59" s="92">
        <v>40540</v>
      </c>
      <c r="B59" s="5">
        <v>5</v>
      </c>
      <c r="C59" s="8" t="s">
        <v>74</v>
      </c>
      <c r="D59" s="8" t="s">
        <v>91</v>
      </c>
      <c r="E59" s="89" t="s">
        <v>44</v>
      </c>
      <c r="F59" s="91">
        <v>6.3000000000000003E-4</v>
      </c>
      <c r="G59" s="8" t="s">
        <v>89</v>
      </c>
      <c r="H59" s="77" t="s">
        <v>58</v>
      </c>
      <c r="I59" s="1">
        <v>4.8000000000000001E-4</v>
      </c>
    </row>
    <row r="60" spans="1:10" ht="15" x14ac:dyDescent="0.25">
      <c r="A60" s="92">
        <v>40540</v>
      </c>
      <c r="B60" s="5">
        <v>5</v>
      </c>
      <c r="C60" s="8" t="s">
        <v>74</v>
      </c>
      <c r="D60" s="8" t="s">
        <v>91</v>
      </c>
      <c r="E60" s="93" t="s">
        <v>87</v>
      </c>
      <c r="F60" s="91">
        <v>6.7000000000000002E-4</v>
      </c>
      <c r="G60" s="8" t="s">
        <v>89</v>
      </c>
      <c r="H60" s="77" t="s">
        <v>58</v>
      </c>
      <c r="I60" s="1">
        <v>4.8000000000000001E-4</v>
      </c>
    </row>
    <row r="61" spans="1:10" ht="17.25" x14ac:dyDescent="0.25">
      <c r="A61" s="92">
        <v>40540</v>
      </c>
      <c r="B61" s="5">
        <v>5</v>
      </c>
      <c r="C61" s="8" t="s">
        <v>74</v>
      </c>
      <c r="D61" s="8" t="s">
        <v>91</v>
      </c>
      <c r="E61" s="89" t="s">
        <v>42</v>
      </c>
      <c r="F61" s="91">
        <v>1.1000000000000001E-3</v>
      </c>
      <c r="G61" s="8" t="s">
        <v>89</v>
      </c>
      <c r="H61" s="77" t="s">
        <v>61</v>
      </c>
      <c r="I61" s="1">
        <v>4.8000000000000001E-4</v>
      </c>
    </row>
    <row r="62" spans="1:10" ht="15" x14ac:dyDescent="0.25">
      <c r="A62" s="92">
        <v>40540</v>
      </c>
      <c r="B62" s="5">
        <v>5</v>
      </c>
      <c r="C62" s="8" t="s">
        <v>74</v>
      </c>
      <c r="D62" s="8" t="s">
        <v>91</v>
      </c>
      <c r="E62" s="89" t="s">
        <v>43</v>
      </c>
      <c r="F62" s="91">
        <v>1.2999999999999999E-3</v>
      </c>
      <c r="G62" s="8" t="s">
        <v>89</v>
      </c>
      <c r="H62" s="77" t="s">
        <v>58</v>
      </c>
      <c r="I62" s="1">
        <v>4.8000000000000001E-4</v>
      </c>
    </row>
    <row r="63" spans="1:10" ht="17.25" x14ac:dyDescent="0.25">
      <c r="A63" s="92">
        <v>40540</v>
      </c>
      <c r="B63" s="5">
        <v>5</v>
      </c>
      <c r="C63" s="8" t="s">
        <v>74</v>
      </c>
      <c r="D63" s="8" t="s">
        <v>91</v>
      </c>
      <c r="E63" s="89" t="s">
        <v>36</v>
      </c>
      <c r="F63" s="91">
        <v>2.3999999999999998E-3</v>
      </c>
      <c r="G63" s="8" t="s">
        <v>89</v>
      </c>
      <c r="H63" s="77" t="s">
        <v>60</v>
      </c>
      <c r="I63" s="1">
        <v>4.8000000000000001E-4</v>
      </c>
    </row>
    <row r="64" spans="1:10" ht="15" x14ac:dyDescent="0.25">
      <c r="A64" s="92">
        <v>40540</v>
      </c>
      <c r="B64" s="5">
        <v>5</v>
      </c>
      <c r="C64" s="8" t="s">
        <v>74</v>
      </c>
      <c r="D64" s="8" t="s">
        <v>91</v>
      </c>
      <c r="E64" s="89" t="s">
        <v>52</v>
      </c>
      <c r="F64" s="91">
        <v>3.3999999999999998E-3</v>
      </c>
      <c r="G64" s="8" t="s">
        <v>89</v>
      </c>
      <c r="H64" s="77" t="s">
        <v>58</v>
      </c>
      <c r="I64" s="1">
        <v>4.8000000000000001E-4</v>
      </c>
    </row>
    <row r="65" spans="1:10" ht="15" x14ac:dyDescent="0.25">
      <c r="A65" s="92">
        <v>40540</v>
      </c>
      <c r="B65" s="5">
        <v>5</v>
      </c>
      <c r="C65" s="8" t="s">
        <v>74</v>
      </c>
      <c r="D65" s="8" t="s">
        <v>91</v>
      </c>
      <c r="E65" s="93" t="s">
        <v>92</v>
      </c>
      <c r="F65" s="91">
        <v>3.8E-3</v>
      </c>
      <c r="G65" s="8" t="s">
        <v>89</v>
      </c>
      <c r="H65" s="77" t="s">
        <v>58</v>
      </c>
      <c r="I65" s="1">
        <v>4.8000000000000001E-4</v>
      </c>
    </row>
    <row r="66" spans="1:10" ht="15" x14ac:dyDescent="0.25">
      <c r="A66" s="92">
        <v>40540</v>
      </c>
      <c r="B66" s="5">
        <v>5</v>
      </c>
      <c r="C66" s="8" t="s">
        <v>74</v>
      </c>
      <c r="D66" s="8" t="s">
        <v>91</v>
      </c>
      <c r="E66" s="89" t="s">
        <v>45</v>
      </c>
      <c r="F66" s="91">
        <v>5.9000000000000003E-4</v>
      </c>
      <c r="G66" s="8" t="s">
        <v>89</v>
      </c>
      <c r="H66" s="77" t="s">
        <v>58</v>
      </c>
      <c r="I66" s="1">
        <v>4.8000000000000001E-4</v>
      </c>
    </row>
    <row r="67" spans="1:10" ht="15" x14ac:dyDescent="0.25">
      <c r="A67" s="92">
        <v>40540</v>
      </c>
      <c r="B67" s="5">
        <v>5</v>
      </c>
      <c r="C67" s="8" t="s">
        <v>74</v>
      </c>
      <c r="D67" s="8" t="s">
        <v>91</v>
      </c>
      <c r="E67" s="93" t="s">
        <v>93</v>
      </c>
      <c r="F67" s="91">
        <v>6.1000000000000004E-3</v>
      </c>
      <c r="G67" s="8" t="s">
        <v>89</v>
      </c>
      <c r="H67" s="77" t="s">
        <v>58</v>
      </c>
      <c r="I67" s="1">
        <v>4.8000000000000001E-4</v>
      </c>
    </row>
    <row r="68" spans="1:10" ht="17.25" x14ac:dyDescent="0.25">
      <c r="A68" s="92">
        <v>40540</v>
      </c>
      <c r="B68" s="5">
        <v>5</v>
      </c>
      <c r="C68" s="8" t="s">
        <v>74</v>
      </c>
      <c r="D68" s="8" t="s">
        <v>91</v>
      </c>
      <c r="E68" s="89" t="s">
        <v>39</v>
      </c>
      <c r="F68" s="91">
        <v>1.2E-2</v>
      </c>
      <c r="G68" s="8" t="s">
        <v>89</v>
      </c>
      <c r="H68" s="77" t="s">
        <v>59</v>
      </c>
      <c r="I68" s="1">
        <v>4.8000000000000001E-4</v>
      </c>
    </row>
    <row r="69" spans="1:10" ht="17.25" x14ac:dyDescent="0.25">
      <c r="A69" s="92">
        <v>40540</v>
      </c>
      <c r="B69" s="5">
        <v>5</v>
      </c>
      <c r="C69" s="8" t="s">
        <v>74</v>
      </c>
      <c r="D69" s="8" t="s">
        <v>91</v>
      </c>
      <c r="E69" s="89" t="s">
        <v>35</v>
      </c>
      <c r="F69" s="91">
        <v>1.6E-2</v>
      </c>
      <c r="G69" s="8" t="s">
        <v>89</v>
      </c>
      <c r="H69" s="77" t="s">
        <v>59</v>
      </c>
      <c r="I69" s="1">
        <v>2.3999999999999998E-3</v>
      </c>
      <c r="J69" s="8" t="s">
        <v>82</v>
      </c>
    </row>
    <row r="70" spans="1:10" ht="17.25" x14ac:dyDescent="0.25">
      <c r="A70" s="92">
        <v>40540</v>
      </c>
      <c r="B70" s="5">
        <v>5</v>
      </c>
      <c r="C70" s="8" t="s">
        <v>74</v>
      </c>
      <c r="D70" s="8" t="s">
        <v>91</v>
      </c>
      <c r="E70" s="89" t="s">
        <v>33</v>
      </c>
      <c r="F70" s="91">
        <v>0.03</v>
      </c>
      <c r="G70" s="8" t="s">
        <v>89</v>
      </c>
      <c r="H70" s="77" t="s">
        <v>61</v>
      </c>
      <c r="I70" s="1">
        <v>2.3999999999999998E-3</v>
      </c>
      <c r="J70" s="8" t="s">
        <v>82</v>
      </c>
    </row>
    <row r="71" spans="1:10" ht="15.75" thickBot="1" x14ac:dyDescent="0.3">
      <c r="A71" s="109">
        <v>40540</v>
      </c>
      <c r="B71" s="110">
        <v>5</v>
      </c>
      <c r="C71" s="111" t="s">
        <v>74</v>
      </c>
      <c r="D71" s="111" t="s">
        <v>91</v>
      </c>
      <c r="E71" s="138" t="s">
        <v>53</v>
      </c>
      <c r="F71" s="133">
        <v>8.7999999999999995E-2</v>
      </c>
      <c r="G71" s="111" t="s">
        <v>89</v>
      </c>
      <c r="H71" s="112" t="s">
        <v>69</v>
      </c>
      <c r="I71" s="113">
        <v>4.8000000000000001E-4</v>
      </c>
      <c r="J71" s="145" t="s">
        <v>82</v>
      </c>
    </row>
    <row r="72" spans="1:10" ht="15" thickTop="1" x14ac:dyDescent="0.2">
      <c r="A72" s="168">
        <v>40714</v>
      </c>
      <c r="B72" s="178">
        <v>5</v>
      </c>
      <c r="C72" s="176" t="s">
        <v>74</v>
      </c>
      <c r="D72" s="156" t="s">
        <v>221</v>
      </c>
      <c r="E72" s="154" t="s">
        <v>33</v>
      </c>
      <c r="F72" s="179">
        <v>8.3000000000000001E-4</v>
      </c>
      <c r="G72" s="156" t="s">
        <v>89</v>
      </c>
      <c r="H72" s="176" t="s">
        <v>222</v>
      </c>
      <c r="I72" s="176">
        <v>5.0000000000000001E-4</v>
      </c>
      <c r="J72" s="145"/>
    </row>
    <row r="73" spans="1:10" ht="13.5" thickBot="1" x14ac:dyDescent="0.25">
      <c r="A73" s="175">
        <v>40714</v>
      </c>
      <c r="B73" s="172">
        <v>5</v>
      </c>
      <c r="C73" s="173" t="s">
        <v>74</v>
      </c>
      <c r="D73" s="162" t="s">
        <v>221</v>
      </c>
      <c r="E73" s="163" t="s">
        <v>45</v>
      </c>
      <c r="F73" s="180">
        <v>6.4000000000000005E-4</v>
      </c>
      <c r="G73" s="162" t="s">
        <v>89</v>
      </c>
      <c r="H73" s="173" t="s">
        <v>58</v>
      </c>
      <c r="I73" s="173">
        <v>5.0000000000000001E-4</v>
      </c>
      <c r="J73" s="145"/>
    </row>
    <row r="74" spans="1:10" ht="18" thickTop="1" x14ac:dyDescent="0.25">
      <c r="A74" s="92">
        <v>40540</v>
      </c>
      <c r="B74" s="107">
        <v>6</v>
      </c>
      <c r="C74" s="108" t="s">
        <v>95</v>
      </c>
      <c r="D74" s="108" t="s">
        <v>96</v>
      </c>
      <c r="E74" s="89" t="s">
        <v>36</v>
      </c>
      <c r="F74" s="91">
        <v>6.0999999999999997E-4</v>
      </c>
      <c r="G74" s="8" t="s">
        <v>89</v>
      </c>
      <c r="H74" s="77" t="s">
        <v>60</v>
      </c>
      <c r="I74" s="13">
        <v>4.8000000000000001E-4</v>
      </c>
    </row>
    <row r="75" spans="1:10" ht="15" x14ac:dyDescent="0.25">
      <c r="A75" s="92">
        <v>40540</v>
      </c>
      <c r="B75" s="107">
        <v>6</v>
      </c>
      <c r="C75" s="108" t="s">
        <v>95</v>
      </c>
      <c r="D75" s="108" t="s">
        <v>96</v>
      </c>
      <c r="E75" s="89" t="s">
        <v>52</v>
      </c>
      <c r="F75" s="91">
        <v>6.2E-4</v>
      </c>
      <c r="G75" s="8" t="s">
        <v>89</v>
      </c>
      <c r="H75" s="77" t="s">
        <v>58</v>
      </c>
      <c r="I75" s="1">
        <v>4.8000000000000001E-4</v>
      </c>
    </row>
    <row r="76" spans="1:10" ht="15" x14ac:dyDescent="0.25">
      <c r="A76" s="92">
        <v>40540</v>
      </c>
      <c r="B76" s="107">
        <v>6</v>
      </c>
      <c r="C76" s="108" t="s">
        <v>95</v>
      </c>
      <c r="D76" s="108" t="s">
        <v>96</v>
      </c>
      <c r="E76" s="89" t="s">
        <v>43</v>
      </c>
      <c r="F76" s="91">
        <v>6.4999999999999997E-4</v>
      </c>
      <c r="G76" s="8" t="s">
        <v>89</v>
      </c>
      <c r="H76" s="77" t="s">
        <v>58</v>
      </c>
      <c r="I76" s="1">
        <v>4.8000000000000001E-4</v>
      </c>
    </row>
    <row r="77" spans="1:10" ht="17.25" x14ac:dyDescent="0.25">
      <c r="A77" s="92">
        <v>40540</v>
      </c>
      <c r="B77" s="107">
        <v>6</v>
      </c>
      <c r="C77" s="108" t="s">
        <v>95</v>
      </c>
      <c r="D77" s="108" t="s">
        <v>96</v>
      </c>
      <c r="E77" s="89" t="s">
        <v>39</v>
      </c>
      <c r="F77" s="91">
        <v>3.0999999999999999E-3</v>
      </c>
      <c r="G77" s="8" t="s">
        <v>89</v>
      </c>
      <c r="H77" s="77" t="s">
        <v>59</v>
      </c>
      <c r="I77" s="1">
        <v>4.8000000000000001E-4</v>
      </c>
    </row>
    <row r="78" spans="1:10" ht="18" thickBot="1" x14ac:dyDescent="0.3">
      <c r="A78" s="92">
        <v>40540</v>
      </c>
      <c r="B78" s="107">
        <v>6</v>
      </c>
      <c r="C78" s="108" t="s">
        <v>95</v>
      </c>
      <c r="D78" s="108" t="s">
        <v>96</v>
      </c>
      <c r="E78" s="89" t="s">
        <v>35</v>
      </c>
      <c r="F78" s="91">
        <v>3.0999999999999999E-3</v>
      </c>
      <c r="G78" s="8" t="s">
        <v>89</v>
      </c>
      <c r="H78" s="77" t="s">
        <v>59</v>
      </c>
      <c r="I78" s="1">
        <v>4.8000000000000001E-4</v>
      </c>
    </row>
    <row r="79" spans="1:10" ht="18.75" thickTop="1" thickBot="1" x14ac:dyDescent="0.3">
      <c r="A79" s="94">
        <v>40476</v>
      </c>
      <c r="B79" s="95">
        <v>6</v>
      </c>
      <c r="C79" s="99" t="s">
        <v>95</v>
      </c>
      <c r="D79" s="99" t="s">
        <v>76</v>
      </c>
      <c r="E79" s="99" t="s">
        <v>41</v>
      </c>
      <c r="F79" s="97">
        <v>0.1</v>
      </c>
      <c r="G79" s="96">
        <v>525.20000000000005</v>
      </c>
      <c r="H79" s="98" t="s">
        <v>62</v>
      </c>
      <c r="I79" s="96">
        <v>0.05</v>
      </c>
      <c r="J79" s="96"/>
    </row>
    <row r="80" spans="1:10" ht="15.75" thickTop="1" x14ac:dyDescent="0.25">
      <c r="A80" s="92">
        <v>40540</v>
      </c>
      <c r="B80" s="5">
        <v>7</v>
      </c>
      <c r="C80" s="8" t="s">
        <v>97</v>
      </c>
      <c r="D80" s="8" t="s">
        <v>98</v>
      </c>
      <c r="E80" s="89" t="s">
        <v>43</v>
      </c>
      <c r="F80" s="91">
        <v>1.2999999999999999E-3</v>
      </c>
      <c r="G80" s="8" t="s">
        <v>89</v>
      </c>
      <c r="H80" s="77" t="s">
        <v>58</v>
      </c>
      <c r="I80" s="1">
        <v>4.8000000000000001E-4</v>
      </c>
    </row>
    <row r="81" spans="1:10" ht="15.75" thickBot="1" x14ac:dyDescent="0.3">
      <c r="A81" s="114">
        <v>40540</v>
      </c>
      <c r="B81" s="110">
        <v>11</v>
      </c>
      <c r="C81" s="115" t="s">
        <v>99</v>
      </c>
      <c r="D81" s="111" t="s">
        <v>100</v>
      </c>
      <c r="E81" s="132" t="s">
        <v>43</v>
      </c>
      <c r="F81" s="133">
        <v>1.1000000000000001E-3</v>
      </c>
      <c r="G81" s="111" t="s">
        <v>89</v>
      </c>
      <c r="H81" s="116" t="s">
        <v>58</v>
      </c>
      <c r="I81" s="1">
        <v>4.8000000000000001E-4</v>
      </c>
      <c r="J81" s="113"/>
    </row>
    <row r="82" spans="1:10" ht="18.75" thickTop="1" thickBot="1" x14ac:dyDescent="0.3">
      <c r="A82" s="100">
        <v>40540</v>
      </c>
      <c r="B82" s="101">
        <v>8</v>
      </c>
      <c r="C82" s="103" t="s">
        <v>101</v>
      </c>
      <c r="D82" s="103" t="s">
        <v>102</v>
      </c>
      <c r="E82" s="134" t="s">
        <v>33</v>
      </c>
      <c r="F82" s="135">
        <v>5.1999999999999995E-4</v>
      </c>
      <c r="G82" s="103" t="s">
        <v>89</v>
      </c>
      <c r="H82" s="104" t="s">
        <v>61</v>
      </c>
      <c r="I82" s="102">
        <v>4.8000000000000001E-4</v>
      </c>
      <c r="J82" s="103"/>
    </row>
    <row r="83" spans="1:10" ht="18" thickTop="1" x14ac:dyDescent="0.25">
      <c r="A83" s="92">
        <v>40540</v>
      </c>
      <c r="B83" s="5">
        <v>9</v>
      </c>
      <c r="C83" s="8" t="s">
        <v>16</v>
      </c>
      <c r="D83" s="8" t="s">
        <v>103</v>
      </c>
      <c r="E83" s="136" t="s">
        <v>33</v>
      </c>
      <c r="F83" s="137">
        <v>1.1999999999999999E-3</v>
      </c>
      <c r="G83" s="117" t="s">
        <v>89</v>
      </c>
      <c r="H83" s="118" t="s">
        <v>61</v>
      </c>
      <c r="I83" s="1">
        <v>4.8000000000000001E-4</v>
      </c>
    </row>
    <row r="84" spans="1:10" ht="18" thickBot="1" x14ac:dyDescent="0.3">
      <c r="A84" s="109">
        <v>40540</v>
      </c>
      <c r="B84" s="110">
        <v>9</v>
      </c>
      <c r="C84" s="111" t="s">
        <v>16</v>
      </c>
      <c r="D84" s="111" t="s">
        <v>103</v>
      </c>
      <c r="E84" s="132" t="s">
        <v>42</v>
      </c>
      <c r="F84" s="133">
        <v>1.1999999999999999E-3</v>
      </c>
      <c r="G84" s="111" t="s">
        <v>89</v>
      </c>
      <c r="H84" s="116" t="s">
        <v>61</v>
      </c>
      <c r="I84" s="113">
        <v>4.8000000000000001E-4</v>
      </c>
      <c r="J84" s="113"/>
    </row>
    <row r="85" spans="1:10" ht="15.75" thickTop="1" x14ac:dyDescent="0.25">
      <c r="A85" s="92">
        <v>40540</v>
      </c>
      <c r="B85" s="5">
        <v>10</v>
      </c>
      <c r="C85" s="8" t="s">
        <v>104</v>
      </c>
      <c r="D85" s="8" t="s">
        <v>105</v>
      </c>
      <c r="E85" s="93" t="s">
        <v>87</v>
      </c>
      <c r="F85" s="91">
        <v>6.7000000000000002E-4</v>
      </c>
      <c r="G85" s="8" t="s">
        <v>89</v>
      </c>
      <c r="H85" s="77" t="s">
        <v>58</v>
      </c>
      <c r="I85" s="1">
        <v>4.8000000000000001E-4</v>
      </c>
    </row>
    <row r="86" spans="1:10" ht="17.25" x14ac:dyDescent="0.25">
      <c r="A86" s="92">
        <v>40540</v>
      </c>
      <c r="B86" s="5">
        <v>10</v>
      </c>
      <c r="C86" s="8" t="s">
        <v>104</v>
      </c>
      <c r="D86" s="8" t="s">
        <v>105</v>
      </c>
      <c r="E86" s="89" t="s">
        <v>33</v>
      </c>
      <c r="F86" s="91">
        <v>1.1999999999999999E-3</v>
      </c>
      <c r="G86" s="8" t="s">
        <v>89</v>
      </c>
      <c r="H86" s="77" t="s">
        <v>61</v>
      </c>
      <c r="I86" s="1">
        <v>4.8000000000000001E-4</v>
      </c>
    </row>
    <row r="87" spans="1:10" ht="15" x14ac:dyDescent="0.25">
      <c r="A87" s="92">
        <v>40540</v>
      </c>
      <c r="B87" s="5">
        <v>10</v>
      </c>
      <c r="C87" s="8" t="s">
        <v>104</v>
      </c>
      <c r="D87" s="8" t="s">
        <v>105</v>
      </c>
      <c r="E87" s="89" t="s">
        <v>43</v>
      </c>
      <c r="F87" s="91">
        <v>1.2999999999999999E-3</v>
      </c>
      <c r="G87" s="8" t="s">
        <v>89</v>
      </c>
      <c r="H87" s="77" t="s">
        <v>58</v>
      </c>
      <c r="I87" s="1">
        <v>4.8000000000000001E-4</v>
      </c>
    </row>
    <row r="88" spans="1:10" ht="17.25" x14ac:dyDescent="0.25">
      <c r="A88" s="92">
        <v>40540</v>
      </c>
      <c r="B88" s="5">
        <v>10</v>
      </c>
      <c r="C88" s="8" t="s">
        <v>104</v>
      </c>
      <c r="D88" s="8" t="s">
        <v>105</v>
      </c>
      <c r="E88" s="89" t="s">
        <v>35</v>
      </c>
      <c r="F88" s="91">
        <v>2.7000000000000001E-3</v>
      </c>
      <c r="G88" s="8" t="s">
        <v>89</v>
      </c>
      <c r="H88" s="77" t="s">
        <v>59</v>
      </c>
      <c r="I88" s="1">
        <v>4.8000000000000001E-4</v>
      </c>
    </row>
    <row r="89" spans="1:10" ht="18" thickBot="1" x14ac:dyDescent="0.3">
      <c r="A89" s="109">
        <v>40540</v>
      </c>
      <c r="B89" s="110">
        <v>10</v>
      </c>
      <c r="C89" s="111" t="s">
        <v>104</v>
      </c>
      <c r="D89" s="111" t="s">
        <v>105</v>
      </c>
      <c r="E89" s="132" t="s">
        <v>36</v>
      </c>
      <c r="F89" s="133">
        <v>3.3999999999999998E-3</v>
      </c>
      <c r="G89" s="111" t="s">
        <v>89</v>
      </c>
      <c r="H89" s="116" t="s">
        <v>60</v>
      </c>
      <c r="I89" s="113">
        <v>4.8999999999999998E-4</v>
      </c>
      <c r="J89" s="113"/>
    </row>
    <row r="90" spans="1:10" ht="15" thickTop="1" x14ac:dyDescent="0.2">
      <c r="A90" s="168">
        <v>40714</v>
      </c>
      <c r="B90" s="178">
        <v>10</v>
      </c>
      <c r="C90" s="170" t="s">
        <v>104</v>
      </c>
      <c r="D90" s="156" t="s">
        <v>223</v>
      </c>
      <c r="E90" s="154" t="s">
        <v>33</v>
      </c>
      <c r="F90" s="158">
        <v>8.0000000000000007E-5</v>
      </c>
      <c r="G90" s="158">
        <v>508.1</v>
      </c>
      <c r="H90" s="182" t="s">
        <v>222</v>
      </c>
      <c r="I90" s="181">
        <v>9.9000000000000001E-6</v>
      </c>
      <c r="J90" s="13"/>
    </row>
    <row r="91" spans="1:10" x14ac:dyDescent="0.2">
      <c r="A91" s="168">
        <v>40714</v>
      </c>
      <c r="B91" s="178">
        <v>10</v>
      </c>
      <c r="C91" s="170" t="s">
        <v>104</v>
      </c>
      <c r="D91" s="156" t="s">
        <v>223</v>
      </c>
      <c r="E91" s="154" t="s">
        <v>109</v>
      </c>
      <c r="F91" s="158">
        <v>3.8000000000000002E-4</v>
      </c>
      <c r="G91" s="158">
        <v>525.20000000000005</v>
      </c>
      <c r="H91" s="176" t="s">
        <v>58</v>
      </c>
      <c r="I91" s="176">
        <v>5.0000000000000001E-4</v>
      </c>
      <c r="J91" s="13"/>
    </row>
    <row r="92" spans="1:10" x14ac:dyDescent="0.2">
      <c r="A92" s="168">
        <v>40714</v>
      </c>
      <c r="B92" s="178">
        <v>10</v>
      </c>
      <c r="C92" s="170" t="s">
        <v>104</v>
      </c>
      <c r="D92" s="156" t="s">
        <v>223</v>
      </c>
      <c r="E92" s="154" t="s">
        <v>31</v>
      </c>
      <c r="F92" s="158">
        <v>5.4000000000000001E-4</v>
      </c>
      <c r="G92" s="156" t="s">
        <v>89</v>
      </c>
      <c r="H92" s="176" t="s">
        <v>58</v>
      </c>
      <c r="I92" s="151">
        <v>4.8999999999999998E-4</v>
      </c>
      <c r="J92" s="13"/>
    </row>
    <row r="93" spans="1:10" ht="14.25" x14ac:dyDescent="0.2">
      <c r="A93" s="168">
        <v>40714</v>
      </c>
      <c r="B93" s="178">
        <v>10</v>
      </c>
      <c r="C93" s="170" t="s">
        <v>104</v>
      </c>
      <c r="D93" s="156" t="s">
        <v>223</v>
      </c>
      <c r="E93" s="154" t="s">
        <v>36</v>
      </c>
      <c r="F93" s="158">
        <v>6.3000000000000003E-4</v>
      </c>
      <c r="G93" s="156" t="s">
        <v>89</v>
      </c>
      <c r="H93" s="176" t="s">
        <v>224</v>
      </c>
      <c r="I93" s="151">
        <v>4.8999999999999998E-4</v>
      </c>
      <c r="J93" s="13"/>
    </row>
    <row r="94" spans="1:10" ht="15" thickBot="1" x14ac:dyDescent="0.25">
      <c r="A94" s="175">
        <v>40714</v>
      </c>
      <c r="B94" s="172">
        <v>10</v>
      </c>
      <c r="C94" s="173" t="s">
        <v>104</v>
      </c>
      <c r="D94" s="162" t="s">
        <v>223</v>
      </c>
      <c r="E94" s="163" t="s">
        <v>34</v>
      </c>
      <c r="F94" s="183">
        <v>2.0999999999999999E-3</v>
      </c>
      <c r="G94" s="162" t="s">
        <v>89</v>
      </c>
      <c r="H94" s="173" t="s">
        <v>225</v>
      </c>
      <c r="I94" s="161">
        <v>4.8999999999999998E-4</v>
      </c>
      <c r="J94" s="13"/>
    </row>
    <row r="95" spans="1:10" ht="18.75" thickTop="1" thickBot="1" x14ac:dyDescent="0.3">
      <c r="A95" s="92">
        <v>40540</v>
      </c>
      <c r="B95" s="5">
        <v>12</v>
      </c>
      <c r="C95" s="8" t="s">
        <v>106</v>
      </c>
      <c r="D95" s="8" t="s">
        <v>107</v>
      </c>
      <c r="E95" s="1" t="s">
        <v>40</v>
      </c>
      <c r="F95" s="4">
        <v>6.4999999999999997E-4</v>
      </c>
      <c r="G95" s="8" t="s">
        <v>89</v>
      </c>
      <c r="H95" s="77" t="s">
        <v>63</v>
      </c>
      <c r="I95" s="1">
        <v>4.8999999999999998E-4</v>
      </c>
    </row>
    <row r="96" spans="1:10" ht="16.5" thickTop="1" thickBot="1" x14ac:dyDescent="0.3">
      <c r="A96" s="94">
        <v>40476</v>
      </c>
      <c r="B96" s="95">
        <v>12</v>
      </c>
      <c r="C96" s="99" t="s">
        <v>106</v>
      </c>
      <c r="D96" s="99" t="s">
        <v>108</v>
      </c>
      <c r="E96" s="99" t="s">
        <v>109</v>
      </c>
      <c r="F96" s="97">
        <v>0.78</v>
      </c>
      <c r="G96" s="96">
        <v>525.20000000000005</v>
      </c>
      <c r="H96" s="98" t="s">
        <v>58</v>
      </c>
      <c r="I96" s="96">
        <v>4.9000000000000002E-2</v>
      </c>
      <c r="J96" s="96"/>
    </row>
    <row r="97" spans="1:8" ht="15.75" thickTop="1" x14ac:dyDescent="0.25">
      <c r="A97" s="2"/>
      <c r="H97" s="77"/>
    </row>
    <row r="98" spans="1:8" ht="15" x14ac:dyDescent="0.25">
      <c r="A98" s="2"/>
      <c r="H98" s="77"/>
    </row>
    <row r="99" spans="1:8" ht="15" x14ac:dyDescent="0.25">
      <c r="A99" s="2"/>
      <c r="D99" s="24"/>
      <c r="E99" s="8"/>
      <c r="H99" s="77"/>
    </row>
    <row r="100" spans="1:8" ht="15" x14ac:dyDescent="0.25">
      <c r="A100" s="2"/>
      <c r="D100" s="24"/>
      <c r="E100" s="8"/>
      <c r="H100" s="77"/>
    </row>
    <row r="101" spans="1:8" ht="15" x14ac:dyDescent="0.25">
      <c r="A101" s="2"/>
      <c r="D101" s="24"/>
      <c r="H101" s="77"/>
    </row>
    <row r="102" spans="1:8" ht="15" x14ac:dyDescent="0.25">
      <c r="A102" s="2"/>
      <c r="D102" s="24"/>
      <c r="H102" s="77"/>
    </row>
    <row r="103" spans="1:8" ht="15" x14ac:dyDescent="0.25">
      <c r="A103" s="2"/>
      <c r="D103" s="24"/>
      <c r="E103" s="8"/>
      <c r="H103" s="85"/>
    </row>
    <row r="104" spans="1:8" ht="15" x14ac:dyDescent="0.25">
      <c r="A104" s="2"/>
      <c r="D104" s="24"/>
      <c r="E104" s="8"/>
      <c r="H104" s="77"/>
    </row>
    <row r="105" spans="1:8" ht="15" x14ac:dyDescent="0.25">
      <c r="A105" s="2"/>
      <c r="D105" s="24"/>
      <c r="H105" s="77"/>
    </row>
    <row r="106" spans="1:8" ht="15" x14ac:dyDescent="0.25">
      <c r="A106" s="2"/>
      <c r="D106" s="24"/>
      <c r="H106" s="77"/>
    </row>
    <row r="107" spans="1:8" ht="15" x14ac:dyDescent="0.25">
      <c r="A107" s="2"/>
      <c r="D107" s="24"/>
      <c r="H107" s="77"/>
    </row>
    <row r="108" spans="1:8" ht="15" x14ac:dyDescent="0.25">
      <c r="A108" s="2"/>
      <c r="D108" s="24"/>
      <c r="E108" s="8"/>
      <c r="H108" s="77"/>
    </row>
    <row r="109" spans="1:8" ht="15" x14ac:dyDescent="0.25">
      <c r="A109" s="2"/>
      <c r="D109" s="8"/>
      <c r="E109" s="8"/>
      <c r="H109" s="77"/>
    </row>
    <row r="110" spans="1:8" ht="15" x14ac:dyDescent="0.25">
      <c r="A110" s="2"/>
      <c r="D110" s="8"/>
      <c r="E110" s="8"/>
      <c r="H110" s="77"/>
    </row>
    <row r="111" spans="1:8" ht="15" x14ac:dyDescent="0.25">
      <c r="A111" s="2"/>
      <c r="D111" s="24"/>
      <c r="E111" s="8"/>
      <c r="H111" s="77"/>
    </row>
    <row r="112" spans="1:8" ht="15" x14ac:dyDescent="0.25">
      <c r="A112" s="2"/>
      <c r="H112" s="77"/>
    </row>
    <row r="113" spans="1:8" ht="15" x14ac:dyDescent="0.25">
      <c r="A113" s="2"/>
      <c r="D113" s="24"/>
      <c r="H113" s="77"/>
    </row>
    <row r="114" spans="1:8" ht="15" x14ac:dyDescent="0.25">
      <c r="A114" s="2"/>
      <c r="C114" s="8"/>
      <c r="D114" s="24"/>
      <c r="H114" s="77"/>
    </row>
    <row r="115" spans="1:8" ht="15" x14ac:dyDescent="0.25">
      <c r="A115" s="2"/>
      <c r="D115" s="24"/>
      <c r="H115" s="77"/>
    </row>
    <row r="116" spans="1:8" ht="15" x14ac:dyDescent="0.25">
      <c r="A116" s="2"/>
      <c r="C116" s="8"/>
      <c r="D116" s="24"/>
      <c r="H116" s="77"/>
    </row>
    <row r="117" spans="1:8" ht="15" x14ac:dyDescent="0.25">
      <c r="A117" s="2"/>
      <c r="D117" s="24"/>
      <c r="E117" s="8"/>
      <c r="H117" s="77"/>
    </row>
    <row r="118" spans="1:8" ht="15" x14ac:dyDescent="0.25">
      <c r="A118" s="2"/>
      <c r="C118" s="8"/>
      <c r="D118" s="24"/>
      <c r="E118" s="8"/>
      <c r="H118" s="77"/>
    </row>
    <row r="119" spans="1:8" ht="15" x14ac:dyDescent="0.25">
      <c r="A119" s="2"/>
      <c r="D119" s="24"/>
      <c r="H119" s="77"/>
    </row>
    <row r="120" spans="1:8" ht="15" x14ac:dyDescent="0.25">
      <c r="A120" s="2"/>
      <c r="C120" s="8"/>
      <c r="D120" s="24"/>
      <c r="H120" s="77"/>
    </row>
    <row r="121" spans="1:8" ht="15" x14ac:dyDescent="0.25">
      <c r="A121" s="2"/>
      <c r="D121" s="8"/>
      <c r="E121" s="8"/>
      <c r="H121" s="77"/>
    </row>
    <row r="122" spans="1:8" ht="15" x14ac:dyDescent="0.25">
      <c r="A122" s="2"/>
      <c r="C122" s="8"/>
      <c r="D122" s="8"/>
      <c r="E122" s="8"/>
      <c r="H122" s="77"/>
    </row>
    <row r="123" spans="1:8" ht="15" x14ac:dyDescent="0.25">
      <c r="A123" s="2"/>
      <c r="H123" s="77"/>
    </row>
    <row r="124" spans="1:8" ht="15" x14ac:dyDescent="0.25">
      <c r="A124" s="2"/>
      <c r="H124" s="77"/>
    </row>
    <row r="125" spans="1:8" ht="15" x14ac:dyDescent="0.25">
      <c r="A125" s="2"/>
      <c r="D125" s="24"/>
      <c r="H125" s="77"/>
    </row>
    <row r="126" spans="1:8" ht="15" x14ac:dyDescent="0.25">
      <c r="A126" s="2"/>
      <c r="D126" s="24"/>
      <c r="H126" s="77"/>
    </row>
    <row r="127" spans="1:8" ht="15" x14ac:dyDescent="0.25">
      <c r="A127" s="2"/>
      <c r="D127" s="24"/>
      <c r="H127" s="77"/>
    </row>
    <row r="128" spans="1:8" ht="15" x14ac:dyDescent="0.25">
      <c r="A128" s="2"/>
      <c r="D128" s="24"/>
      <c r="E128" s="8"/>
      <c r="H128" s="77"/>
    </row>
    <row r="129" spans="1:8" ht="15" x14ac:dyDescent="0.25">
      <c r="A129" s="2"/>
      <c r="H129" s="77"/>
    </row>
    <row r="130" spans="1:8" ht="15" x14ac:dyDescent="0.25">
      <c r="A130" s="2"/>
      <c r="D130" s="24"/>
      <c r="H130" s="77"/>
    </row>
    <row r="131" spans="1:8" ht="15" x14ac:dyDescent="0.25">
      <c r="A131" s="2"/>
      <c r="D131" s="8"/>
      <c r="E131" s="8"/>
      <c r="H131" s="77"/>
    </row>
    <row r="132" spans="1:8" ht="15" x14ac:dyDescent="0.25">
      <c r="A132" s="2"/>
      <c r="H132" s="77"/>
    </row>
    <row r="133" spans="1:8" ht="15" x14ac:dyDescent="0.25">
      <c r="A133" s="2"/>
      <c r="D133" s="24"/>
      <c r="E133" s="8"/>
      <c r="H133" s="77"/>
    </row>
    <row r="134" spans="1:8" ht="15" x14ac:dyDescent="0.25">
      <c r="A134" s="2"/>
      <c r="D134" s="24"/>
      <c r="H134" s="77"/>
    </row>
    <row r="135" spans="1:8" ht="15" x14ac:dyDescent="0.25">
      <c r="A135" s="2"/>
      <c r="H135" s="77"/>
    </row>
    <row r="136" spans="1:8" ht="15" x14ac:dyDescent="0.25">
      <c r="A136" s="2"/>
      <c r="H136" s="77"/>
    </row>
    <row r="137" spans="1:8" ht="15" x14ac:dyDescent="0.25">
      <c r="A137" s="2"/>
      <c r="D137" s="24"/>
      <c r="E137" s="8"/>
      <c r="H137" s="77"/>
    </row>
    <row r="138" spans="1:8" ht="15" x14ac:dyDescent="0.25">
      <c r="A138" s="2"/>
      <c r="B138" s="33"/>
      <c r="C138" s="34"/>
      <c r="D138" s="34"/>
      <c r="E138" s="34"/>
      <c r="F138" s="35"/>
      <c r="G138" s="34"/>
      <c r="H138" s="78"/>
    </row>
    <row r="139" spans="1:8" ht="15" x14ac:dyDescent="0.25">
      <c r="A139" s="2"/>
      <c r="B139" s="33"/>
      <c r="C139" s="34"/>
      <c r="D139" s="34"/>
      <c r="E139" s="34"/>
      <c r="F139" s="35"/>
      <c r="G139" s="34"/>
      <c r="H139" s="78"/>
    </row>
    <row r="140" spans="1:8" ht="15" x14ac:dyDescent="0.25">
      <c r="A140" s="2"/>
      <c r="B140" s="74"/>
      <c r="C140" s="75"/>
      <c r="D140" s="75"/>
      <c r="E140" s="75"/>
      <c r="F140" s="76"/>
      <c r="G140" s="75"/>
      <c r="H140" s="79"/>
    </row>
    <row r="141" spans="1:8" x14ac:dyDescent="0.2">
      <c r="A141" s="2"/>
      <c r="D141" s="24"/>
    </row>
    <row r="142" spans="1:8" x14ac:dyDescent="0.2">
      <c r="A142" s="2"/>
    </row>
    <row r="143" spans="1:8" x14ac:dyDescent="0.2">
      <c r="A143" s="2"/>
    </row>
    <row r="144" spans="1:8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</sheetData>
  <sortState ref="E46:E48">
    <sortCondition ref="E45"/>
  </sortState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6" workbookViewId="0">
      <selection activeCell="K60" sqref="K60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s="11" customFormat="1" ht="13.5" thickTop="1" x14ac:dyDescent="0.2">
      <c r="A2" s="12">
        <v>40450</v>
      </c>
      <c r="B2" s="13" t="s">
        <v>8</v>
      </c>
      <c r="C2" s="14"/>
      <c r="D2" s="14">
        <v>9.4600000000000009</v>
      </c>
      <c r="E2" s="15">
        <v>148</v>
      </c>
      <c r="F2" s="14"/>
      <c r="G2" s="15">
        <v>7.1</v>
      </c>
      <c r="H2" s="16">
        <v>45</v>
      </c>
      <c r="I2" s="14"/>
      <c r="J2" s="15"/>
      <c r="K2" s="127" t="s">
        <v>126</v>
      </c>
    </row>
    <row r="3" spans="1:11" x14ac:dyDescent="0.2">
      <c r="A3" s="2">
        <v>40476</v>
      </c>
      <c r="B3" s="1" t="s">
        <v>8</v>
      </c>
      <c r="C3" s="7"/>
      <c r="D3" s="7">
        <v>10.46</v>
      </c>
      <c r="E3" s="9">
        <v>97</v>
      </c>
      <c r="F3" s="7"/>
      <c r="G3" s="9">
        <v>5.7</v>
      </c>
      <c r="H3" s="5">
        <v>2420</v>
      </c>
      <c r="I3" s="7">
        <v>1.93</v>
      </c>
      <c r="J3" s="9">
        <v>15.5</v>
      </c>
      <c r="K3" s="8" t="s">
        <v>70</v>
      </c>
    </row>
    <row r="4" spans="1:11" x14ac:dyDescent="0.2">
      <c r="A4" s="2">
        <v>40504</v>
      </c>
      <c r="B4" s="1" t="s">
        <v>8</v>
      </c>
      <c r="C4" s="7">
        <v>0.04</v>
      </c>
      <c r="D4" s="7">
        <v>11.81</v>
      </c>
      <c r="E4" s="9">
        <v>74</v>
      </c>
      <c r="F4" s="7"/>
      <c r="G4" s="9"/>
      <c r="H4" s="5">
        <v>240</v>
      </c>
      <c r="I4" s="7">
        <v>2.9</v>
      </c>
      <c r="J4" s="9">
        <v>5.5</v>
      </c>
      <c r="K4" s="8" t="s">
        <v>111</v>
      </c>
    </row>
    <row r="5" spans="1:11" x14ac:dyDescent="0.2">
      <c r="A5" s="2">
        <v>40540</v>
      </c>
      <c r="B5" s="1" t="s">
        <v>8</v>
      </c>
      <c r="C5" s="7">
        <v>0.16</v>
      </c>
      <c r="D5" s="7">
        <v>13.72</v>
      </c>
      <c r="E5" s="9">
        <v>77</v>
      </c>
      <c r="F5" s="7"/>
      <c r="G5" s="9">
        <v>6.5</v>
      </c>
      <c r="H5" s="5">
        <v>687</v>
      </c>
      <c r="I5" s="7">
        <v>1.95</v>
      </c>
      <c r="J5" s="9">
        <v>66</v>
      </c>
      <c r="K5" s="8" t="s">
        <v>81</v>
      </c>
    </row>
    <row r="6" spans="1:11" x14ac:dyDescent="0.2">
      <c r="A6" s="2">
        <v>40569</v>
      </c>
      <c r="B6" s="1" t="s">
        <v>8</v>
      </c>
      <c r="C6" s="7">
        <v>0.02</v>
      </c>
      <c r="D6" s="7">
        <v>12.36</v>
      </c>
      <c r="E6" s="9">
        <v>64</v>
      </c>
      <c r="F6" s="7"/>
      <c r="G6" s="9">
        <v>7</v>
      </c>
      <c r="H6" s="5">
        <v>29</v>
      </c>
      <c r="I6" s="7">
        <v>2.78</v>
      </c>
      <c r="J6" s="9">
        <v>5.5</v>
      </c>
      <c r="K6" s="8" t="s">
        <v>148</v>
      </c>
    </row>
    <row r="7" spans="1:11" x14ac:dyDescent="0.2">
      <c r="A7" s="2">
        <v>40597</v>
      </c>
      <c r="B7" s="1" t="s">
        <v>8</v>
      </c>
      <c r="C7" s="7">
        <v>0</v>
      </c>
      <c r="D7" s="7">
        <v>10.69</v>
      </c>
      <c r="E7" s="9">
        <v>66</v>
      </c>
      <c r="F7" s="7"/>
      <c r="G7" s="9">
        <v>7</v>
      </c>
      <c r="H7" s="5">
        <v>31</v>
      </c>
      <c r="I7" s="7">
        <v>2.4300000000000002</v>
      </c>
      <c r="J7" s="9">
        <v>5.5</v>
      </c>
      <c r="K7" s="8" t="s">
        <v>138</v>
      </c>
    </row>
    <row r="8" spans="1:11" x14ac:dyDescent="0.2">
      <c r="A8" s="2">
        <v>40625</v>
      </c>
      <c r="B8" s="1" t="s">
        <v>8</v>
      </c>
      <c r="C8" s="7">
        <v>2.7E-2</v>
      </c>
      <c r="D8" s="7">
        <v>13.17</v>
      </c>
      <c r="E8" s="9">
        <v>61</v>
      </c>
      <c r="F8" s="7"/>
      <c r="G8" s="139">
        <v>5.33</v>
      </c>
      <c r="H8" s="5">
        <v>28</v>
      </c>
      <c r="I8" s="7">
        <v>2.4</v>
      </c>
      <c r="J8" s="9">
        <v>7</v>
      </c>
      <c r="K8" s="8" t="s">
        <v>158</v>
      </c>
    </row>
    <row r="9" spans="1:11" x14ac:dyDescent="0.2">
      <c r="A9" s="140">
        <v>40653</v>
      </c>
      <c r="B9" s="8" t="s">
        <v>8</v>
      </c>
      <c r="C9" s="141">
        <v>2.1999999999999999E-2</v>
      </c>
      <c r="D9" s="141">
        <v>11.05</v>
      </c>
      <c r="E9" s="142">
        <v>58</v>
      </c>
      <c r="F9" s="141"/>
      <c r="G9" s="142">
        <v>6.8</v>
      </c>
      <c r="H9" s="143">
        <v>17.100000000000001</v>
      </c>
      <c r="I9" s="141">
        <v>2.15</v>
      </c>
      <c r="J9" s="142">
        <v>0</v>
      </c>
      <c r="K9" s="8" t="s">
        <v>163</v>
      </c>
    </row>
    <row r="10" spans="1:11" x14ac:dyDescent="0.2">
      <c r="A10" s="140">
        <v>40694</v>
      </c>
      <c r="B10" s="8" t="s">
        <v>8</v>
      </c>
      <c r="C10" s="37">
        <v>0.04</v>
      </c>
      <c r="D10" s="37">
        <v>9.81</v>
      </c>
      <c r="E10" s="38">
        <v>68</v>
      </c>
      <c r="F10" s="37"/>
      <c r="G10" s="38">
        <v>6.54</v>
      </c>
      <c r="H10" s="39">
        <v>387</v>
      </c>
      <c r="I10" s="37">
        <v>1.57</v>
      </c>
      <c r="J10" s="38">
        <v>0</v>
      </c>
      <c r="K10" s="8" t="s">
        <v>184</v>
      </c>
    </row>
    <row r="11" spans="1:11" x14ac:dyDescent="0.2">
      <c r="A11" s="140">
        <v>40714</v>
      </c>
      <c r="B11" s="8" t="s">
        <v>8</v>
      </c>
      <c r="C11" s="37">
        <v>8.4000000000000005E-2</v>
      </c>
      <c r="D11" s="37">
        <v>9.24</v>
      </c>
      <c r="E11" s="38">
        <v>86</v>
      </c>
      <c r="F11" s="37"/>
      <c r="G11" s="38">
        <v>6.41</v>
      </c>
      <c r="H11" s="39">
        <v>172</v>
      </c>
      <c r="I11" s="37">
        <v>1.69</v>
      </c>
      <c r="J11" s="38">
        <v>6.5</v>
      </c>
      <c r="K11" s="8" t="s">
        <v>185</v>
      </c>
    </row>
    <row r="12" spans="1:11" x14ac:dyDescent="0.2">
      <c r="A12" s="140"/>
      <c r="B12" s="8"/>
      <c r="C12" s="141"/>
      <c r="D12" s="141"/>
      <c r="E12" s="142"/>
      <c r="F12" s="141"/>
      <c r="G12" s="144"/>
      <c r="H12" s="143"/>
      <c r="I12" s="141"/>
      <c r="J12" s="142"/>
      <c r="K12" s="8"/>
    </row>
    <row r="13" spans="1:11" x14ac:dyDescent="0.2">
      <c r="A13" s="1"/>
      <c r="B13" s="3" t="s">
        <v>47</v>
      </c>
      <c r="C13" s="6">
        <f>AVERAGE(C2:C12)</f>
        <v>4.9125000000000002E-2</v>
      </c>
      <c r="D13" s="6">
        <f t="shared" ref="D13:J13" si="0">AVERAGE(D2:D12)</f>
        <v>11.177</v>
      </c>
      <c r="E13" s="6">
        <f t="shared" si="0"/>
        <v>79.900000000000006</v>
      </c>
      <c r="F13" s="6" t="e">
        <f t="shared" si="0"/>
        <v>#DIV/0!</v>
      </c>
      <c r="G13" s="6">
        <f t="shared" si="0"/>
        <v>6.4866666666666664</v>
      </c>
      <c r="H13" s="6">
        <f t="shared" si="0"/>
        <v>405.61</v>
      </c>
      <c r="I13" s="6">
        <f t="shared" si="0"/>
        <v>2.2000000000000002</v>
      </c>
      <c r="J13" s="6">
        <f t="shared" si="0"/>
        <v>12.388888888888889</v>
      </c>
      <c r="K13" s="1"/>
    </row>
    <row r="14" spans="1:11" x14ac:dyDescent="0.2">
      <c r="A14" s="1"/>
      <c r="B14" s="3" t="s">
        <v>48</v>
      </c>
      <c r="C14" s="6">
        <f>STDEV(C2:C12)</f>
        <v>5.0938162791481091E-2</v>
      </c>
      <c r="D14" s="6">
        <f t="shared" ref="D14:J14" si="1">STDEV(D2:D12)</f>
        <v>1.5483040901436569</v>
      </c>
      <c r="E14" s="6">
        <f t="shared" si="1"/>
        <v>26.739276147436922</v>
      </c>
      <c r="F14" s="6" t="e">
        <f t="shared" si="1"/>
        <v>#DIV/0!</v>
      </c>
      <c r="G14" s="6">
        <f t="shared" si="1"/>
        <v>0.60899507387170215</v>
      </c>
      <c r="H14" s="6">
        <f t="shared" si="1"/>
        <v>739.74700547627174</v>
      </c>
      <c r="I14" s="6">
        <f t="shared" si="1"/>
        <v>0.46289847699036529</v>
      </c>
      <c r="J14" s="6">
        <f t="shared" si="1"/>
        <v>20.606094028493395</v>
      </c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  <row r="16" spans="1:11" x14ac:dyDescent="0.2">
      <c r="A16" s="1"/>
      <c r="B16" s="1"/>
      <c r="C16" s="7"/>
      <c r="D16" s="7"/>
      <c r="E16" s="9"/>
      <c r="F16" s="7"/>
      <c r="G16" s="9"/>
      <c r="H16" s="5"/>
      <c r="I16" s="7"/>
      <c r="J16" s="9"/>
      <c r="K16" s="1"/>
    </row>
  </sheetData>
  <phoneticPr fontId="2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22" workbookViewId="0">
      <selection activeCell="K78" sqref="K78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12">
        <v>40450</v>
      </c>
      <c r="B2" s="1" t="s">
        <v>9</v>
      </c>
      <c r="C2" s="7"/>
      <c r="D2" s="7">
        <v>5.75</v>
      </c>
      <c r="E2" s="9">
        <v>145</v>
      </c>
      <c r="F2" s="7"/>
      <c r="G2" s="9">
        <v>6.8</v>
      </c>
      <c r="H2" s="5">
        <v>148</v>
      </c>
      <c r="I2" s="7"/>
      <c r="J2" s="9"/>
      <c r="K2" s="127" t="s">
        <v>125</v>
      </c>
    </row>
    <row r="3" spans="1:11" x14ac:dyDescent="0.2">
      <c r="A3" s="2">
        <v>40476</v>
      </c>
      <c r="B3" s="1" t="s">
        <v>9</v>
      </c>
      <c r="C3" s="7"/>
      <c r="D3" s="7">
        <v>9.7799999999999994</v>
      </c>
      <c r="E3" s="9">
        <v>93</v>
      </c>
      <c r="F3" s="7"/>
      <c r="G3" s="9">
        <v>6</v>
      </c>
      <c r="H3" s="5">
        <v>2420</v>
      </c>
      <c r="I3" s="7">
        <v>1.71</v>
      </c>
      <c r="J3" s="9">
        <v>19.5</v>
      </c>
      <c r="K3" s="8" t="s">
        <v>71</v>
      </c>
    </row>
    <row r="4" spans="1:11" x14ac:dyDescent="0.2">
      <c r="A4" s="2">
        <v>40504</v>
      </c>
      <c r="B4" s="1" t="s">
        <v>9</v>
      </c>
      <c r="C4" s="7">
        <v>0.03</v>
      </c>
      <c r="D4" s="7">
        <v>11.1</v>
      </c>
      <c r="E4" s="9">
        <v>62</v>
      </c>
      <c r="F4" s="7"/>
      <c r="G4" s="9">
        <v>6.3</v>
      </c>
      <c r="H4" s="5">
        <v>1410</v>
      </c>
      <c r="I4" s="7">
        <v>2.5099999999999998</v>
      </c>
      <c r="J4" s="9">
        <v>7</v>
      </c>
      <c r="K4" s="8" t="s">
        <v>112</v>
      </c>
    </row>
    <row r="5" spans="1:11" x14ac:dyDescent="0.2">
      <c r="A5" s="2">
        <v>40540</v>
      </c>
      <c r="B5" s="1" t="s">
        <v>9</v>
      </c>
      <c r="C5" s="7">
        <v>0.15</v>
      </c>
      <c r="D5" s="7">
        <v>13.13</v>
      </c>
      <c r="E5" s="9">
        <v>47</v>
      </c>
      <c r="F5" s="7"/>
      <c r="G5" s="9">
        <v>6.1</v>
      </c>
      <c r="H5" s="5">
        <v>229</v>
      </c>
      <c r="I5" s="7">
        <v>1.58</v>
      </c>
      <c r="J5" s="9">
        <v>100</v>
      </c>
      <c r="K5" s="8" t="s">
        <v>86</v>
      </c>
    </row>
    <row r="6" spans="1:11" x14ac:dyDescent="0.2">
      <c r="A6" s="2">
        <v>40569</v>
      </c>
      <c r="B6" s="1" t="s">
        <v>9</v>
      </c>
      <c r="C6" s="7">
        <v>0.01</v>
      </c>
      <c r="D6" s="7">
        <v>12.56</v>
      </c>
      <c r="E6" s="9">
        <v>54</v>
      </c>
      <c r="F6" s="7"/>
      <c r="G6" s="9">
        <v>6.4</v>
      </c>
      <c r="H6" s="5">
        <v>11</v>
      </c>
      <c r="I6" s="7">
        <v>2.46</v>
      </c>
      <c r="J6" s="9">
        <v>9.5</v>
      </c>
      <c r="K6" s="8" t="s">
        <v>147</v>
      </c>
    </row>
    <row r="7" spans="1:11" x14ac:dyDescent="0.2">
      <c r="A7" s="2">
        <v>40597</v>
      </c>
      <c r="B7" s="1" t="s">
        <v>9</v>
      </c>
      <c r="C7" s="7">
        <v>0</v>
      </c>
      <c r="D7" s="7">
        <v>10.4</v>
      </c>
      <c r="E7" s="9">
        <v>51</v>
      </c>
      <c r="F7" s="7"/>
      <c r="G7" s="9">
        <v>6.7</v>
      </c>
      <c r="H7" s="5">
        <v>14</v>
      </c>
      <c r="I7" s="7">
        <v>2.12</v>
      </c>
      <c r="J7" s="9">
        <v>0</v>
      </c>
      <c r="K7" s="8" t="s">
        <v>137</v>
      </c>
    </row>
    <row r="8" spans="1:11" x14ac:dyDescent="0.2">
      <c r="A8" s="2">
        <v>40625</v>
      </c>
      <c r="B8" s="1" t="s">
        <v>9</v>
      </c>
      <c r="C8" s="7">
        <v>2.8000000000000001E-2</v>
      </c>
      <c r="D8" s="7">
        <v>13.14</v>
      </c>
      <c r="E8" s="9">
        <v>58</v>
      </c>
      <c r="F8" s="7"/>
      <c r="G8" s="9">
        <v>6.3</v>
      </c>
      <c r="H8" s="5">
        <v>15</v>
      </c>
      <c r="I8" s="7">
        <v>2.17</v>
      </c>
      <c r="J8" s="9">
        <v>0</v>
      </c>
      <c r="K8" s="8" t="s">
        <v>157</v>
      </c>
    </row>
    <row r="9" spans="1:11" x14ac:dyDescent="0.2">
      <c r="A9" s="140">
        <v>40653</v>
      </c>
      <c r="B9" s="8" t="s">
        <v>9</v>
      </c>
      <c r="C9" s="141">
        <v>1.2999999999999999E-2</v>
      </c>
      <c r="D9" s="141">
        <v>11.86</v>
      </c>
      <c r="E9" s="142">
        <v>52</v>
      </c>
      <c r="F9" s="141"/>
      <c r="G9" s="142">
        <v>6.49</v>
      </c>
      <c r="H9" s="143">
        <v>152</v>
      </c>
      <c r="I9" s="141">
        <v>1.97</v>
      </c>
      <c r="J9" s="142">
        <v>5</v>
      </c>
      <c r="K9" s="8" t="s">
        <v>164</v>
      </c>
    </row>
    <row r="10" spans="1:11" x14ac:dyDescent="0.2">
      <c r="A10" s="140">
        <v>40694</v>
      </c>
      <c r="B10" s="8" t="s">
        <v>9</v>
      </c>
      <c r="C10" s="37">
        <v>1.9E-2</v>
      </c>
      <c r="D10" s="37">
        <v>10.17</v>
      </c>
      <c r="E10" s="38">
        <v>56</v>
      </c>
      <c r="F10" s="37"/>
      <c r="G10" s="38">
        <v>6.45</v>
      </c>
      <c r="H10" s="39">
        <v>167</v>
      </c>
      <c r="I10" s="37">
        <v>1.36</v>
      </c>
      <c r="J10" s="38">
        <v>0</v>
      </c>
      <c r="K10" s="8" t="s">
        <v>186</v>
      </c>
    </row>
    <row r="11" spans="1:11" x14ac:dyDescent="0.2">
      <c r="A11" s="140">
        <v>40714</v>
      </c>
      <c r="B11" s="8" t="s">
        <v>9</v>
      </c>
      <c r="C11" s="37">
        <v>3.4000000000000002E-2</v>
      </c>
      <c r="D11" s="37">
        <v>9.3699999999999992</v>
      </c>
      <c r="E11" s="38">
        <v>76</v>
      </c>
      <c r="F11" s="37"/>
      <c r="G11" s="38">
        <v>6.2</v>
      </c>
      <c r="H11" s="39">
        <v>488</v>
      </c>
      <c r="I11" s="37">
        <v>1.1200000000000001</v>
      </c>
      <c r="J11" s="38">
        <v>0</v>
      </c>
      <c r="K11" s="8" t="s">
        <v>187</v>
      </c>
    </row>
    <row r="12" spans="1:11" x14ac:dyDescent="0.2">
      <c r="A12" s="1"/>
      <c r="B12" s="3" t="s">
        <v>47</v>
      </c>
      <c r="C12" s="6">
        <f>AVERAGE(C2:C11)</f>
        <v>3.5500000000000004E-2</v>
      </c>
      <c r="D12" s="6">
        <f t="shared" ref="D12:J12" si="0">AVERAGE(D2:D11)</f>
        <v>10.726000000000001</v>
      </c>
      <c r="E12" s="6">
        <f t="shared" si="0"/>
        <v>69.400000000000006</v>
      </c>
      <c r="F12" s="6" t="e">
        <f t="shared" si="0"/>
        <v>#DIV/0!</v>
      </c>
      <c r="G12" s="6">
        <f t="shared" si="0"/>
        <v>6.3740000000000006</v>
      </c>
      <c r="H12" s="6">
        <f t="shared" si="0"/>
        <v>505.4</v>
      </c>
      <c r="I12" s="6">
        <f t="shared" si="0"/>
        <v>1.8888888888888888</v>
      </c>
      <c r="J12" s="6">
        <f t="shared" si="0"/>
        <v>15.666666666666666</v>
      </c>
      <c r="K12" s="1"/>
    </row>
    <row r="13" spans="1:11" x14ac:dyDescent="0.2">
      <c r="A13" s="1"/>
      <c r="B13" s="3" t="s">
        <v>48</v>
      </c>
      <c r="C13" s="6">
        <f>STDEV(C2:C11)</f>
        <v>4.7641518507645045E-2</v>
      </c>
      <c r="D13" s="6">
        <f t="shared" ref="D13:J13" si="1">STDEV(D2:D11)</f>
        <v>2.2187493974960013</v>
      </c>
      <c r="E13" s="6">
        <f t="shared" si="1"/>
        <v>29.926576817270632</v>
      </c>
      <c r="F13" s="6" t="e">
        <f t="shared" si="1"/>
        <v>#DIV/0!</v>
      </c>
      <c r="G13" s="6">
        <f t="shared" si="1"/>
        <v>0.25029760064548945</v>
      </c>
      <c r="H13" s="6">
        <f t="shared" si="1"/>
        <v>792.62099672191653</v>
      </c>
      <c r="I13" s="6">
        <f t="shared" si="1"/>
        <v>0.48079217039289424</v>
      </c>
      <c r="J13" s="6">
        <f t="shared" si="1"/>
        <v>32.279056677666404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  <row r="16" spans="1:11" x14ac:dyDescent="0.2">
      <c r="D16" s="1" t="s">
        <v>9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16" workbookViewId="0">
      <selection activeCell="L32" sqref="L32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13</v>
      </c>
      <c r="C2" s="7"/>
      <c r="D2" s="7">
        <v>7.74</v>
      </c>
      <c r="E2" s="9">
        <v>168</v>
      </c>
      <c r="F2" s="7"/>
      <c r="G2" s="9">
        <v>6.9</v>
      </c>
      <c r="H2" s="5">
        <v>204</v>
      </c>
      <c r="I2" s="7"/>
      <c r="J2" s="9"/>
      <c r="K2" s="8" t="s">
        <v>124</v>
      </c>
    </row>
    <row r="3" spans="1:11" x14ac:dyDescent="0.2">
      <c r="A3" s="2">
        <v>40476</v>
      </c>
      <c r="B3" s="1" t="s">
        <v>13</v>
      </c>
      <c r="C3" s="7"/>
      <c r="D3" s="7">
        <v>9.8800000000000008</v>
      </c>
      <c r="E3" s="9">
        <v>103</v>
      </c>
      <c r="F3" s="7"/>
      <c r="G3" s="9">
        <v>6.9</v>
      </c>
      <c r="H3" s="5">
        <v>2420</v>
      </c>
      <c r="I3" s="7">
        <v>0.89</v>
      </c>
      <c r="J3" s="9">
        <v>40</v>
      </c>
      <c r="K3" s="8" t="s">
        <v>72</v>
      </c>
    </row>
    <row r="4" spans="1:11" x14ac:dyDescent="0.2">
      <c r="A4" s="2">
        <v>40504</v>
      </c>
      <c r="B4" s="1" t="s">
        <v>13</v>
      </c>
      <c r="C4" s="7">
        <v>0.06</v>
      </c>
      <c r="D4" s="7">
        <v>11.63</v>
      </c>
      <c r="E4" s="9">
        <v>66</v>
      </c>
      <c r="F4" s="7"/>
      <c r="G4" s="9">
        <v>6.4</v>
      </c>
      <c r="H4" s="5">
        <v>59</v>
      </c>
      <c r="I4" s="7">
        <v>2.66</v>
      </c>
      <c r="J4" s="9">
        <v>26.5</v>
      </c>
      <c r="K4" s="8" t="s">
        <v>113</v>
      </c>
    </row>
    <row r="5" spans="1:11" x14ac:dyDescent="0.2">
      <c r="A5" s="2">
        <v>40540</v>
      </c>
      <c r="B5" s="1" t="s">
        <v>13</v>
      </c>
      <c r="C5" s="7">
        <v>0.18</v>
      </c>
      <c r="D5" s="7">
        <v>14.08</v>
      </c>
      <c r="E5" s="9">
        <v>52</v>
      </c>
      <c r="F5" s="7"/>
      <c r="G5" s="9">
        <v>6.2</v>
      </c>
      <c r="H5" s="5">
        <v>397</v>
      </c>
      <c r="I5" s="7">
        <v>2</v>
      </c>
      <c r="J5" s="9">
        <v>224</v>
      </c>
      <c r="K5" s="8" t="s">
        <v>88</v>
      </c>
    </row>
    <row r="6" spans="1:11" x14ac:dyDescent="0.2">
      <c r="A6" s="2">
        <v>40569</v>
      </c>
      <c r="B6" s="1" t="s">
        <v>13</v>
      </c>
      <c r="C6" s="7">
        <v>0.02</v>
      </c>
      <c r="D6" s="7">
        <v>11.3</v>
      </c>
      <c r="E6" s="9">
        <v>59</v>
      </c>
      <c r="F6" s="7"/>
      <c r="G6" s="9">
        <v>6.6</v>
      </c>
      <c r="H6" s="5">
        <v>11</v>
      </c>
      <c r="I6" s="7">
        <v>2.68</v>
      </c>
      <c r="J6" s="9">
        <v>5</v>
      </c>
      <c r="K6" s="8" t="s">
        <v>146</v>
      </c>
    </row>
    <row r="7" spans="1:11" x14ac:dyDescent="0.2">
      <c r="A7" s="2">
        <v>40597</v>
      </c>
      <c r="B7" s="1" t="s">
        <v>13</v>
      </c>
      <c r="C7" s="7">
        <v>0.01</v>
      </c>
      <c r="D7" s="7">
        <v>10.7</v>
      </c>
      <c r="E7" s="9">
        <v>60</v>
      </c>
      <c r="F7" s="7"/>
      <c r="G7" s="9">
        <v>6.8</v>
      </c>
      <c r="H7" s="5">
        <v>3</v>
      </c>
      <c r="I7" s="7">
        <v>2.36</v>
      </c>
      <c r="J7" s="9">
        <v>0</v>
      </c>
      <c r="K7" s="8" t="s">
        <v>136</v>
      </c>
    </row>
    <row r="8" spans="1:11" x14ac:dyDescent="0.2">
      <c r="A8" s="2">
        <v>40625</v>
      </c>
      <c r="B8" s="1" t="s">
        <v>13</v>
      </c>
      <c r="C8" s="7">
        <v>3.5999999999999997E-2</v>
      </c>
      <c r="D8" s="7">
        <v>11.39</v>
      </c>
      <c r="E8" s="9">
        <v>57</v>
      </c>
      <c r="F8" s="7"/>
      <c r="G8" s="9">
        <v>6.2</v>
      </c>
      <c r="H8" s="5">
        <v>20</v>
      </c>
      <c r="I8" s="7">
        <v>2.5099999999999998</v>
      </c>
      <c r="J8" s="9">
        <v>10</v>
      </c>
      <c r="K8" s="8" t="s">
        <v>156</v>
      </c>
    </row>
    <row r="9" spans="1:11" x14ac:dyDescent="0.2">
      <c r="A9" s="140">
        <v>40653</v>
      </c>
      <c r="B9" s="8" t="s">
        <v>13</v>
      </c>
      <c r="C9" s="141">
        <v>1.7000000000000001E-2</v>
      </c>
      <c r="D9" s="141">
        <v>10.1</v>
      </c>
      <c r="E9" s="142">
        <v>56</v>
      </c>
      <c r="F9" s="141"/>
      <c r="G9" s="142">
        <v>6.67</v>
      </c>
      <c r="H9" s="143">
        <v>20.399999999999999</v>
      </c>
      <c r="I9" s="141">
        <v>2.25</v>
      </c>
      <c r="J9" s="142">
        <v>5</v>
      </c>
      <c r="K9" s="8" t="s">
        <v>165</v>
      </c>
    </row>
    <row r="10" spans="1:11" x14ac:dyDescent="0.2">
      <c r="A10" s="140">
        <v>40694</v>
      </c>
      <c r="B10" s="8" t="s">
        <v>13</v>
      </c>
      <c r="C10" s="37">
        <v>2.7E-2</v>
      </c>
      <c r="D10" s="37">
        <v>8.1199999999999992</v>
      </c>
      <c r="E10" s="38">
        <v>66</v>
      </c>
      <c r="F10" s="37"/>
      <c r="G10" s="38">
        <v>6.6</v>
      </c>
      <c r="H10" s="39">
        <v>308</v>
      </c>
      <c r="I10" s="37">
        <v>1.56</v>
      </c>
      <c r="J10" s="38">
        <v>0</v>
      </c>
      <c r="K10" s="8" t="s">
        <v>188</v>
      </c>
    </row>
    <row r="11" spans="1:11" x14ac:dyDescent="0.2">
      <c r="A11" s="140">
        <v>40714</v>
      </c>
      <c r="B11" s="8" t="s">
        <v>13</v>
      </c>
      <c r="C11" s="37">
        <v>3.5000000000000003E-2</v>
      </c>
      <c r="D11" s="37">
        <v>7.96</v>
      </c>
      <c r="E11" s="38">
        <v>90</v>
      </c>
      <c r="F11" s="37"/>
      <c r="G11" s="38">
        <v>6.5</v>
      </c>
      <c r="H11" s="39">
        <v>142</v>
      </c>
      <c r="I11" s="37">
        <v>1.18</v>
      </c>
      <c r="J11" s="38">
        <v>0</v>
      </c>
      <c r="K11" s="8" t="s">
        <v>189</v>
      </c>
    </row>
    <row r="12" spans="1:11" x14ac:dyDescent="0.2">
      <c r="A12" s="1"/>
      <c r="B12" s="3" t="s">
        <v>47</v>
      </c>
      <c r="C12" s="6">
        <f>AVERAGE(C2:C11)</f>
        <v>4.8125000000000001E-2</v>
      </c>
      <c r="D12" s="6">
        <f t="shared" ref="D12:J12" si="0">AVERAGE(D2:D11)</f>
        <v>10.29</v>
      </c>
      <c r="E12" s="6">
        <f t="shared" si="0"/>
        <v>77.7</v>
      </c>
      <c r="F12" s="6" t="e">
        <f t="shared" si="0"/>
        <v>#DIV/0!</v>
      </c>
      <c r="G12" s="6">
        <f t="shared" si="0"/>
        <v>6.5770000000000008</v>
      </c>
      <c r="H12" s="6">
        <f t="shared" si="0"/>
        <v>358.44</v>
      </c>
      <c r="I12" s="6">
        <f t="shared" si="0"/>
        <v>2.0099999999999998</v>
      </c>
      <c r="J12" s="6">
        <f t="shared" si="0"/>
        <v>34.5</v>
      </c>
      <c r="K12" s="1"/>
    </row>
    <row r="13" spans="1:11" x14ac:dyDescent="0.2">
      <c r="A13" s="1"/>
      <c r="B13" s="3" t="s">
        <v>48</v>
      </c>
      <c r="C13" s="6">
        <f>STDEV(C2:C11)</f>
        <v>5.5434485141084712E-2</v>
      </c>
      <c r="D13" s="6">
        <f t="shared" ref="D13:J13" si="1">STDEV(D2:D11)</f>
        <v>1.9833305322109118</v>
      </c>
      <c r="E13" s="6">
        <f t="shared" si="1"/>
        <v>35.655917383296199</v>
      </c>
      <c r="F13" s="6" t="e">
        <f t="shared" si="1"/>
        <v>#DIV/0!</v>
      </c>
      <c r="G13" s="6">
        <f t="shared" si="1"/>
        <v>0.25595355481458393</v>
      </c>
      <c r="H13" s="6">
        <f t="shared" si="1"/>
        <v>737.13317234932379</v>
      </c>
      <c r="I13" s="6">
        <f t="shared" si="1"/>
        <v>0.65644877941847091</v>
      </c>
      <c r="J13" s="6">
        <f t="shared" si="1"/>
        <v>72.384390582500586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0" sqref="A10:A11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14</v>
      </c>
      <c r="C2" s="7"/>
      <c r="D2" s="7">
        <v>8.73</v>
      </c>
      <c r="E2" s="9">
        <v>166</v>
      </c>
      <c r="F2" s="7"/>
      <c r="G2" s="9">
        <v>7.3</v>
      </c>
      <c r="H2" s="5">
        <v>135</v>
      </c>
      <c r="I2" s="7"/>
      <c r="J2" s="9"/>
      <c r="K2" s="8" t="s">
        <v>123</v>
      </c>
    </row>
    <row r="3" spans="1:11" x14ac:dyDescent="0.2">
      <c r="A3" s="2">
        <v>40476</v>
      </c>
      <c r="B3" s="1" t="s">
        <v>14</v>
      </c>
      <c r="C3" s="7"/>
      <c r="D3" s="7">
        <v>10.25</v>
      </c>
      <c r="E3" s="9">
        <v>103</v>
      </c>
      <c r="F3" s="7"/>
      <c r="G3" s="9">
        <v>7</v>
      </c>
      <c r="H3" s="5">
        <v>1410</v>
      </c>
      <c r="I3" s="7">
        <v>0.92</v>
      </c>
      <c r="J3" s="9">
        <v>94</v>
      </c>
      <c r="K3" s="8" t="s">
        <v>73</v>
      </c>
    </row>
    <row r="4" spans="1:11" x14ac:dyDescent="0.2">
      <c r="A4" s="2">
        <v>40504</v>
      </c>
      <c r="B4" s="1" t="s">
        <v>14</v>
      </c>
      <c r="C4" s="7">
        <v>0.08</v>
      </c>
      <c r="D4" s="7">
        <v>12.29</v>
      </c>
      <c r="E4" s="9">
        <v>36</v>
      </c>
      <c r="F4" s="7"/>
      <c r="G4" s="9">
        <v>6.6</v>
      </c>
      <c r="H4" s="5">
        <v>93</v>
      </c>
      <c r="I4" s="7">
        <v>2.78</v>
      </c>
      <c r="J4" s="9">
        <v>53.5</v>
      </c>
      <c r="K4" s="8" t="s">
        <v>114</v>
      </c>
    </row>
    <row r="5" spans="1:11" x14ac:dyDescent="0.2">
      <c r="A5" s="2">
        <v>40540</v>
      </c>
      <c r="B5" s="1" t="s">
        <v>14</v>
      </c>
      <c r="C5" s="7">
        <v>0.23</v>
      </c>
      <c r="D5" s="7">
        <v>13.01</v>
      </c>
      <c r="E5" s="9">
        <v>49</v>
      </c>
      <c r="F5" s="7"/>
      <c r="G5" s="9">
        <v>6.3</v>
      </c>
      <c r="H5" s="5">
        <v>411</v>
      </c>
      <c r="I5" s="7">
        <v>2.0499999999999998</v>
      </c>
      <c r="J5" s="9">
        <v>336</v>
      </c>
      <c r="K5" s="8" t="s">
        <v>90</v>
      </c>
    </row>
    <row r="6" spans="1:11" x14ac:dyDescent="0.2">
      <c r="A6" s="2">
        <v>40569</v>
      </c>
      <c r="B6" s="1" t="s">
        <v>14</v>
      </c>
      <c r="C6" s="7">
        <v>0.02</v>
      </c>
      <c r="D6" s="7">
        <v>12.46</v>
      </c>
      <c r="E6" s="9">
        <v>57</v>
      </c>
      <c r="F6" s="7"/>
      <c r="G6" s="9">
        <v>6.4</v>
      </c>
      <c r="H6" s="5">
        <v>114</v>
      </c>
      <c r="I6" s="7">
        <v>2.72</v>
      </c>
      <c r="J6" s="9">
        <v>0</v>
      </c>
      <c r="K6" s="8" t="s">
        <v>145</v>
      </c>
    </row>
    <row r="7" spans="1:11" x14ac:dyDescent="0.2">
      <c r="A7" s="2">
        <v>40597</v>
      </c>
      <c r="B7" s="1" t="s">
        <v>14</v>
      </c>
      <c r="C7" s="7">
        <v>0.02</v>
      </c>
      <c r="D7" s="7">
        <v>11.34</v>
      </c>
      <c r="E7" s="9">
        <v>61</v>
      </c>
      <c r="F7" s="7"/>
      <c r="G7" s="9">
        <v>6.62</v>
      </c>
      <c r="H7" s="5">
        <v>7</v>
      </c>
      <c r="I7" s="7">
        <v>2.58</v>
      </c>
      <c r="J7" s="9">
        <v>12</v>
      </c>
      <c r="K7" s="8" t="s">
        <v>135</v>
      </c>
    </row>
    <row r="8" spans="1:11" x14ac:dyDescent="0.2">
      <c r="A8" s="2">
        <v>40625</v>
      </c>
      <c r="B8" s="1" t="s">
        <v>14</v>
      </c>
      <c r="C8" s="7">
        <v>2.5999999999999999E-2</v>
      </c>
      <c r="D8" s="7">
        <v>12.64</v>
      </c>
      <c r="E8" s="9">
        <v>56</v>
      </c>
      <c r="F8" s="7"/>
      <c r="G8" s="9">
        <v>6.4</v>
      </c>
      <c r="H8" s="5">
        <v>7</v>
      </c>
      <c r="I8" s="7">
        <v>2.56</v>
      </c>
      <c r="J8" s="9">
        <v>7</v>
      </c>
      <c r="K8" s="8" t="s">
        <v>155</v>
      </c>
    </row>
    <row r="9" spans="1:11" x14ac:dyDescent="0.2">
      <c r="A9" s="140">
        <v>40653</v>
      </c>
      <c r="B9" s="8" t="s">
        <v>14</v>
      </c>
      <c r="C9" s="141">
        <v>2.4E-2</v>
      </c>
      <c r="D9" s="141">
        <v>12.02</v>
      </c>
      <c r="E9" s="142">
        <v>54</v>
      </c>
      <c r="F9" s="141"/>
      <c r="G9" s="142">
        <v>6.23</v>
      </c>
      <c r="H9" s="143">
        <v>16.8</v>
      </c>
      <c r="I9" s="141">
        <v>2.27</v>
      </c>
      <c r="J9" s="142">
        <v>9</v>
      </c>
      <c r="K9" s="8" t="s">
        <v>166</v>
      </c>
    </row>
    <row r="10" spans="1:11" x14ac:dyDescent="0.2">
      <c r="A10" s="140">
        <v>40694</v>
      </c>
      <c r="B10" s="8" t="s">
        <v>14</v>
      </c>
      <c r="C10" s="37">
        <v>3.4000000000000002E-2</v>
      </c>
      <c r="D10" s="37">
        <v>9.82</v>
      </c>
      <c r="E10" s="38">
        <v>65</v>
      </c>
      <c r="F10" s="37"/>
      <c r="G10" s="38">
        <v>6.75</v>
      </c>
      <c r="H10" s="39">
        <v>345</v>
      </c>
      <c r="I10" s="37">
        <v>2.08</v>
      </c>
      <c r="J10" s="38">
        <v>7.5</v>
      </c>
      <c r="K10" s="8" t="s">
        <v>190</v>
      </c>
    </row>
    <row r="11" spans="1:11" x14ac:dyDescent="0.2">
      <c r="A11" s="140">
        <v>40714</v>
      </c>
      <c r="B11" s="8" t="s">
        <v>14</v>
      </c>
      <c r="C11" s="37">
        <v>4.2000000000000003E-2</v>
      </c>
      <c r="D11" s="37">
        <v>9.58</v>
      </c>
      <c r="E11" s="38">
        <v>92</v>
      </c>
      <c r="F11" s="37"/>
      <c r="G11" s="38">
        <v>6.77</v>
      </c>
      <c r="H11" s="39">
        <v>326</v>
      </c>
      <c r="I11" s="37">
        <v>2.0699999999999998</v>
      </c>
      <c r="J11" s="38">
        <v>8.5</v>
      </c>
      <c r="K11" s="8" t="s">
        <v>191</v>
      </c>
    </row>
    <row r="12" spans="1:11" x14ac:dyDescent="0.2">
      <c r="A12" s="1"/>
      <c r="B12" s="3" t="s">
        <v>47</v>
      </c>
      <c r="C12" s="6">
        <f>AVERAGE(C2:C11)</f>
        <v>5.9500000000000004E-2</v>
      </c>
      <c r="D12" s="6">
        <f t="shared" ref="D12:J12" si="0">AVERAGE(D2:D11)</f>
        <v>11.214</v>
      </c>
      <c r="E12" s="6">
        <f t="shared" si="0"/>
        <v>73.900000000000006</v>
      </c>
      <c r="F12" s="6" t="e">
        <f t="shared" si="0"/>
        <v>#DIV/0!</v>
      </c>
      <c r="G12" s="6">
        <f t="shared" si="0"/>
        <v>6.6369999999999987</v>
      </c>
      <c r="H12" s="6">
        <f t="shared" si="0"/>
        <v>286.48</v>
      </c>
      <c r="I12" s="6">
        <f t="shared" si="0"/>
        <v>2.2255555555555557</v>
      </c>
      <c r="J12" s="6">
        <f t="shared" si="0"/>
        <v>58.611111111111114</v>
      </c>
      <c r="K12" s="1"/>
    </row>
    <row r="13" spans="1:11" x14ac:dyDescent="0.2">
      <c r="A13" s="1"/>
      <c r="B13" s="3" t="s">
        <v>48</v>
      </c>
      <c r="C13" s="6">
        <f>STDEV(C2:C11)</f>
        <v>7.1663898063908632E-2</v>
      </c>
      <c r="D13" s="6">
        <f t="shared" ref="D13:J13" si="1">STDEV(D2:D11)</f>
        <v>1.5036119475745258</v>
      </c>
      <c r="E13" s="6">
        <f t="shared" si="1"/>
        <v>37.948649514837811</v>
      </c>
      <c r="F13" s="6" t="e">
        <f t="shared" si="1"/>
        <v>#DIV/0!</v>
      </c>
      <c r="G13" s="6">
        <f t="shared" si="1"/>
        <v>0.33250062656582557</v>
      </c>
      <c r="H13" s="6">
        <f t="shared" si="1"/>
        <v>421.88259767644155</v>
      </c>
      <c r="I13" s="6">
        <f t="shared" si="1"/>
        <v>0.5670121495856838</v>
      </c>
      <c r="J13" s="6">
        <f t="shared" si="1"/>
        <v>108.44318148740894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10" sqref="A10:A11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8" t="s">
        <v>110</v>
      </c>
      <c r="C2" s="7"/>
      <c r="D2" s="7">
        <v>7.67</v>
      </c>
      <c r="E2" s="9">
        <v>67</v>
      </c>
      <c r="F2" s="7"/>
      <c r="G2" s="9">
        <v>7.2</v>
      </c>
      <c r="H2" s="5">
        <v>124</v>
      </c>
      <c r="I2" s="7"/>
      <c r="J2" s="9"/>
      <c r="K2" s="8" t="s">
        <v>122</v>
      </c>
    </row>
    <row r="3" spans="1:11" x14ac:dyDescent="0.2">
      <c r="A3" s="2">
        <v>40476</v>
      </c>
      <c r="B3" s="8" t="s">
        <v>110</v>
      </c>
      <c r="C3" s="7"/>
      <c r="D3" s="7">
        <v>10.18</v>
      </c>
      <c r="E3" s="9">
        <v>56</v>
      </c>
      <c r="F3" s="7"/>
      <c r="G3" s="9">
        <v>6.7</v>
      </c>
      <c r="H3" s="5">
        <v>222</v>
      </c>
      <c r="I3" s="7">
        <v>0.49</v>
      </c>
      <c r="J3" s="9">
        <v>13</v>
      </c>
      <c r="K3" s="8" t="s">
        <v>75</v>
      </c>
    </row>
    <row r="4" spans="1:11" x14ac:dyDescent="0.2">
      <c r="A4" s="2">
        <v>40504</v>
      </c>
      <c r="B4" s="8" t="s">
        <v>110</v>
      </c>
      <c r="C4" s="7">
        <v>0.02</v>
      </c>
      <c r="D4" s="7">
        <v>11.18</v>
      </c>
      <c r="E4" s="9">
        <v>59</v>
      </c>
      <c r="F4" s="7"/>
      <c r="G4" s="9">
        <v>6.3</v>
      </c>
      <c r="H4" s="5">
        <v>20</v>
      </c>
      <c r="I4" s="7">
        <v>2.87</v>
      </c>
      <c r="J4" s="9">
        <v>0</v>
      </c>
      <c r="K4" s="8" t="s">
        <v>115</v>
      </c>
    </row>
    <row r="5" spans="1:11" x14ac:dyDescent="0.2">
      <c r="A5" s="2">
        <v>40540</v>
      </c>
      <c r="B5" s="8" t="s">
        <v>110</v>
      </c>
      <c r="C5" s="7">
        <v>0.17</v>
      </c>
      <c r="D5" s="7">
        <v>13.02</v>
      </c>
      <c r="E5" s="9">
        <v>39</v>
      </c>
      <c r="F5" s="7"/>
      <c r="G5" s="9">
        <v>6.2</v>
      </c>
      <c r="H5" s="5">
        <v>770</v>
      </c>
      <c r="I5" s="7">
        <v>1.91</v>
      </c>
      <c r="J5" s="9">
        <v>174</v>
      </c>
      <c r="K5" s="8" t="s">
        <v>91</v>
      </c>
    </row>
    <row r="6" spans="1:11" x14ac:dyDescent="0.2">
      <c r="A6" s="2">
        <v>40569</v>
      </c>
      <c r="B6" s="8" t="s">
        <v>110</v>
      </c>
      <c r="C6" s="7">
        <v>0.02</v>
      </c>
      <c r="D6" s="7">
        <v>12.13</v>
      </c>
      <c r="E6" s="9">
        <v>54</v>
      </c>
      <c r="F6" s="7"/>
      <c r="G6" s="9">
        <v>6.4</v>
      </c>
      <c r="H6" s="5">
        <v>11</v>
      </c>
      <c r="I6" s="7">
        <v>2.99</v>
      </c>
      <c r="J6" s="9">
        <v>5.5</v>
      </c>
      <c r="K6" s="8" t="s">
        <v>144</v>
      </c>
    </row>
    <row r="7" spans="1:11" x14ac:dyDescent="0.2">
      <c r="A7" s="2">
        <v>40597</v>
      </c>
      <c r="B7" s="8" t="s">
        <v>110</v>
      </c>
      <c r="C7" s="7">
        <v>0</v>
      </c>
      <c r="D7" s="7">
        <v>11.25</v>
      </c>
      <c r="E7" s="9">
        <v>50</v>
      </c>
      <c r="F7" s="7"/>
      <c r="G7" s="9">
        <v>6.4</v>
      </c>
      <c r="H7" s="5">
        <v>2</v>
      </c>
      <c r="I7" s="7">
        <v>2.59</v>
      </c>
      <c r="J7" s="9">
        <v>5.5</v>
      </c>
      <c r="K7" s="8" t="s">
        <v>134</v>
      </c>
    </row>
    <row r="8" spans="1:11" x14ac:dyDescent="0.2">
      <c r="A8" s="2">
        <v>40625</v>
      </c>
      <c r="B8" s="8" t="s">
        <v>110</v>
      </c>
      <c r="C8" s="7">
        <v>2.1999999999999999E-2</v>
      </c>
      <c r="D8" s="7">
        <v>12.16</v>
      </c>
      <c r="E8" s="9">
        <v>48</v>
      </c>
      <c r="F8" s="7"/>
      <c r="G8" s="9">
        <v>6.3</v>
      </c>
      <c r="H8" s="5">
        <v>2</v>
      </c>
      <c r="I8" s="7">
        <v>2.61</v>
      </c>
      <c r="J8" s="9">
        <v>6.5</v>
      </c>
      <c r="K8" s="8" t="s">
        <v>134</v>
      </c>
    </row>
    <row r="9" spans="1:11" x14ac:dyDescent="0.2">
      <c r="A9" s="140">
        <v>40653</v>
      </c>
      <c r="B9" s="8" t="s">
        <v>74</v>
      </c>
      <c r="C9" s="141">
        <v>1.4E-2</v>
      </c>
      <c r="D9" s="141">
        <v>11.06</v>
      </c>
      <c r="E9" s="142">
        <v>52</v>
      </c>
      <c r="F9" s="141"/>
      <c r="G9" s="142">
        <v>6.2</v>
      </c>
      <c r="H9" s="143">
        <v>13.4</v>
      </c>
      <c r="I9" s="141">
        <v>2.44</v>
      </c>
      <c r="J9" s="142">
        <v>5.5</v>
      </c>
      <c r="K9" s="8" t="s">
        <v>167</v>
      </c>
    </row>
    <row r="10" spans="1:11" x14ac:dyDescent="0.2">
      <c r="A10" s="140">
        <v>40694</v>
      </c>
      <c r="B10" s="8" t="s">
        <v>74</v>
      </c>
      <c r="C10" s="37">
        <v>1.9E-2</v>
      </c>
      <c r="D10" s="37">
        <v>9.6300000000000008</v>
      </c>
      <c r="E10" s="38">
        <v>46</v>
      </c>
      <c r="F10" s="37"/>
      <c r="G10" s="38">
        <v>6.77</v>
      </c>
      <c r="H10" s="39">
        <v>51.2</v>
      </c>
      <c r="I10" s="37">
        <v>1.59</v>
      </c>
      <c r="J10" s="38">
        <v>11.5</v>
      </c>
      <c r="K10" s="8" t="s">
        <v>192</v>
      </c>
    </row>
    <row r="11" spans="1:11" x14ac:dyDescent="0.2">
      <c r="A11" s="140">
        <v>40714</v>
      </c>
      <c r="B11" s="8" t="s">
        <v>74</v>
      </c>
      <c r="C11" s="37">
        <v>2.8000000000000001E-2</v>
      </c>
      <c r="D11" s="37">
        <v>9.6999999999999993</v>
      </c>
      <c r="E11" s="38">
        <v>54</v>
      </c>
      <c r="F11" s="37"/>
      <c r="G11" s="38">
        <v>6.52</v>
      </c>
      <c r="H11" s="39">
        <v>50.4</v>
      </c>
      <c r="I11" s="37">
        <v>1.27</v>
      </c>
      <c r="J11" s="38">
        <v>5</v>
      </c>
      <c r="K11" s="8" t="s">
        <v>193</v>
      </c>
    </row>
    <row r="12" spans="1:11" x14ac:dyDescent="0.2">
      <c r="A12" s="1"/>
      <c r="B12" s="3" t="s">
        <v>47</v>
      </c>
      <c r="C12" s="6">
        <f>AVERAGE(C2:C11)</f>
        <v>3.6625000000000005E-2</v>
      </c>
      <c r="D12" s="6">
        <f t="shared" ref="D12:J12" si="0">AVERAGE(D2:D11)</f>
        <v>10.798</v>
      </c>
      <c r="E12" s="6">
        <f t="shared" si="0"/>
        <v>52.5</v>
      </c>
      <c r="F12" s="6" t="e">
        <f t="shared" si="0"/>
        <v>#DIV/0!</v>
      </c>
      <c r="G12" s="6">
        <f t="shared" si="0"/>
        <v>6.4989999999999997</v>
      </c>
      <c r="H12" s="6">
        <f t="shared" si="0"/>
        <v>126.60000000000002</v>
      </c>
      <c r="I12" s="6">
        <f t="shared" si="0"/>
        <v>2.0844444444444448</v>
      </c>
      <c r="J12" s="6">
        <f t="shared" si="0"/>
        <v>25.166666666666668</v>
      </c>
      <c r="K12" s="1"/>
    </row>
    <row r="13" spans="1:11" x14ac:dyDescent="0.2">
      <c r="A13" s="1"/>
      <c r="B13" s="3" t="s">
        <v>48</v>
      </c>
      <c r="C13" s="6">
        <f>STDEV(C2:C11)</f>
        <v>5.4502784987820324E-2</v>
      </c>
      <c r="D13" s="6">
        <f t="shared" ref="D13:J13" si="1">STDEV(D2:D11)</f>
        <v>1.5535464803689127</v>
      </c>
      <c r="E13" s="6">
        <f t="shared" si="1"/>
        <v>7.6048230310332228</v>
      </c>
      <c r="F13" s="6" t="e">
        <f t="shared" si="1"/>
        <v>#DIV/0!</v>
      </c>
      <c r="G13" s="6">
        <f t="shared" si="1"/>
        <v>0.31327836397257519</v>
      </c>
      <c r="H13" s="6">
        <f t="shared" si="1"/>
        <v>236.4446282371884</v>
      </c>
      <c r="I13" s="6">
        <f t="shared" si="1"/>
        <v>0.83485194961608522</v>
      </c>
      <c r="J13" s="6">
        <f t="shared" si="1"/>
        <v>55.940816940763391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  <row r="26" spans="12:12" x14ac:dyDescent="0.2">
      <c r="L26" s="8"/>
    </row>
  </sheetData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7" workbookViewId="0">
      <selection activeCell="L77" sqref="L77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17</v>
      </c>
      <c r="C2" s="7"/>
      <c r="D2" s="7">
        <v>7.9</v>
      </c>
      <c r="E2" s="9">
        <v>56</v>
      </c>
      <c r="F2" s="7"/>
      <c r="G2" s="9">
        <v>7.1</v>
      </c>
      <c r="H2" s="5">
        <v>36</v>
      </c>
      <c r="I2" s="7"/>
      <c r="J2" s="9"/>
      <c r="K2" s="8" t="s">
        <v>121</v>
      </c>
    </row>
    <row r="3" spans="1:11" x14ac:dyDescent="0.2">
      <c r="A3" s="2">
        <v>40476</v>
      </c>
      <c r="B3" s="1" t="s">
        <v>17</v>
      </c>
      <c r="C3" s="7"/>
      <c r="D3" s="7">
        <v>8.6999999999999993</v>
      </c>
      <c r="E3" s="9">
        <v>65</v>
      </c>
      <c r="F3" s="7"/>
      <c r="G3" s="9">
        <v>5.9</v>
      </c>
      <c r="H3" s="5">
        <v>270</v>
      </c>
      <c r="I3" s="7">
        <v>2.96</v>
      </c>
      <c r="J3" s="9">
        <v>8</v>
      </c>
      <c r="K3" s="8" t="s">
        <v>76</v>
      </c>
    </row>
    <row r="4" spans="1:11" x14ac:dyDescent="0.2">
      <c r="A4" s="2">
        <v>40504</v>
      </c>
      <c r="B4" s="1" t="s">
        <v>17</v>
      </c>
      <c r="C4" s="7">
        <v>0.01</v>
      </c>
      <c r="D4" s="7">
        <v>10.31</v>
      </c>
      <c r="E4" s="9">
        <v>36</v>
      </c>
      <c r="F4" s="7"/>
      <c r="G4" s="9">
        <v>6.1</v>
      </c>
      <c r="H4" s="5">
        <v>60</v>
      </c>
      <c r="I4" s="7">
        <v>2.2400000000000002</v>
      </c>
      <c r="J4" s="9">
        <v>0</v>
      </c>
      <c r="K4" s="8" t="s">
        <v>116</v>
      </c>
    </row>
    <row r="5" spans="1:11" x14ac:dyDescent="0.2">
      <c r="A5" s="2">
        <v>40540</v>
      </c>
      <c r="B5" s="1" t="s">
        <v>17</v>
      </c>
      <c r="C5" s="7">
        <v>0.06</v>
      </c>
      <c r="D5" s="7">
        <v>13.13</v>
      </c>
      <c r="E5" s="9">
        <v>33</v>
      </c>
      <c r="F5" s="7"/>
      <c r="G5" s="9">
        <v>5.8</v>
      </c>
      <c r="H5" s="5">
        <v>122</v>
      </c>
      <c r="I5" s="7">
        <v>1.48</v>
      </c>
      <c r="J5" s="9">
        <v>61.5</v>
      </c>
      <c r="K5" s="8" t="s">
        <v>96</v>
      </c>
    </row>
    <row r="6" spans="1:11" x14ac:dyDescent="0.2">
      <c r="A6" s="2">
        <v>40569</v>
      </c>
      <c r="B6" s="1" t="s">
        <v>17</v>
      </c>
      <c r="C6" s="7">
        <v>0</v>
      </c>
      <c r="D6" s="7">
        <v>11.4</v>
      </c>
      <c r="E6" s="9">
        <v>45</v>
      </c>
      <c r="F6" s="7"/>
      <c r="G6" s="9">
        <v>6.1</v>
      </c>
      <c r="H6" s="5">
        <v>82</v>
      </c>
      <c r="I6" s="7">
        <v>2.15</v>
      </c>
      <c r="J6" s="9">
        <v>0</v>
      </c>
      <c r="K6" s="8" t="s">
        <v>143</v>
      </c>
    </row>
    <row r="7" spans="1:11" x14ac:dyDescent="0.2">
      <c r="A7" s="2">
        <v>40597</v>
      </c>
      <c r="B7" s="1" t="s">
        <v>17</v>
      </c>
      <c r="C7" s="7">
        <v>0</v>
      </c>
      <c r="D7" s="7">
        <v>9.41</v>
      </c>
      <c r="E7" s="9">
        <v>45</v>
      </c>
      <c r="F7" s="7"/>
      <c r="G7" s="9">
        <v>6.4</v>
      </c>
      <c r="H7" s="5">
        <v>11</v>
      </c>
      <c r="I7" s="7">
        <v>2.0299999999999998</v>
      </c>
      <c r="J7" s="9">
        <v>5</v>
      </c>
      <c r="K7" s="8" t="s">
        <v>133</v>
      </c>
    </row>
    <row r="8" spans="1:11" x14ac:dyDescent="0.2">
      <c r="A8" s="2">
        <v>40625</v>
      </c>
      <c r="B8" s="1" t="s">
        <v>17</v>
      </c>
      <c r="C8" s="7">
        <v>1.0999999999999999E-2</v>
      </c>
      <c r="D8" s="7">
        <v>11.3</v>
      </c>
      <c r="E8" s="9">
        <v>42</v>
      </c>
      <c r="F8" s="7"/>
      <c r="G8" s="9">
        <v>6.3</v>
      </c>
      <c r="H8" s="5">
        <v>28</v>
      </c>
      <c r="I8" s="7">
        <v>2</v>
      </c>
      <c r="J8" s="9">
        <v>0</v>
      </c>
      <c r="K8" s="8" t="s">
        <v>153</v>
      </c>
    </row>
    <row r="9" spans="1:11" x14ac:dyDescent="0.2">
      <c r="A9" s="140">
        <v>40653</v>
      </c>
      <c r="B9" s="8" t="s">
        <v>17</v>
      </c>
      <c r="C9" s="141">
        <v>0</v>
      </c>
      <c r="D9" s="141">
        <v>11.63</v>
      </c>
      <c r="E9" s="142">
        <v>42</v>
      </c>
      <c r="F9" s="141"/>
      <c r="G9" s="142">
        <v>5.92</v>
      </c>
      <c r="H9" s="143">
        <v>10.9</v>
      </c>
      <c r="I9" s="141">
        <v>1.75</v>
      </c>
      <c r="J9" s="142">
        <v>0</v>
      </c>
      <c r="K9" s="8" t="s">
        <v>168</v>
      </c>
    </row>
    <row r="10" spans="1:11" x14ac:dyDescent="0.2">
      <c r="A10" s="140">
        <v>40694</v>
      </c>
      <c r="B10" s="8" t="s">
        <v>17</v>
      </c>
      <c r="C10" s="37">
        <v>1.2E-2</v>
      </c>
      <c r="D10" s="37">
        <v>9.5500000000000007</v>
      </c>
      <c r="E10" s="38">
        <v>38</v>
      </c>
      <c r="F10" s="37"/>
      <c r="G10" s="38">
        <v>5.88</v>
      </c>
      <c r="H10" s="39">
        <v>24</v>
      </c>
      <c r="I10" s="37">
        <v>1.35</v>
      </c>
      <c r="J10" s="38">
        <v>5</v>
      </c>
      <c r="K10" s="8" t="s">
        <v>194</v>
      </c>
    </row>
    <row r="11" spans="1:11" x14ac:dyDescent="0.2">
      <c r="A11" s="140">
        <v>40714</v>
      </c>
      <c r="B11" s="8" t="s">
        <v>17</v>
      </c>
      <c r="C11" s="37">
        <v>1.6E-2</v>
      </c>
      <c r="D11" s="37">
        <v>9.2799999999999994</v>
      </c>
      <c r="E11" s="38">
        <v>42</v>
      </c>
      <c r="F11" s="37"/>
      <c r="G11" s="38">
        <v>5.99</v>
      </c>
      <c r="H11" s="39">
        <v>24.6</v>
      </c>
      <c r="I11" s="37">
        <v>1.44</v>
      </c>
      <c r="J11" s="38">
        <v>0</v>
      </c>
      <c r="K11" s="8" t="s">
        <v>195</v>
      </c>
    </row>
    <row r="12" spans="1:11" x14ac:dyDescent="0.2">
      <c r="A12" s="1"/>
      <c r="B12" s="3" t="s">
        <v>47</v>
      </c>
      <c r="C12" s="6">
        <f>AVERAGE(C2:C11)</f>
        <v>1.3624999999999998E-2</v>
      </c>
      <c r="D12" s="6">
        <f t="shared" ref="D12:J12" si="0">AVERAGE(D2:D11)</f>
        <v>10.260999999999999</v>
      </c>
      <c r="E12" s="6">
        <f t="shared" si="0"/>
        <v>44.4</v>
      </c>
      <c r="F12" s="6" t="e">
        <f t="shared" si="0"/>
        <v>#DIV/0!</v>
      </c>
      <c r="G12" s="6">
        <f t="shared" si="0"/>
        <v>6.149</v>
      </c>
      <c r="H12" s="6">
        <f t="shared" si="0"/>
        <v>66.849999999999994</v>
      </c>
      <c r="I12" s="6">
        <f t="shared" si="0"/>
        <v>1.9333333333333331</v>
      </c>
      <c r="J12" s="6">
        <f t="shared" si="0"/>
        <v>8.8333333333333339</v>
      </c>
      <c r="K12" s="1"/>
    </row>
    <row r="13" spans="1:11" x14ac:dyDescent="0.2">
      <c r="A13" s="1"/>
      <c r="B13" s="3" t="s">
        <v>48</v>
      </c>
      <c r="C13" s="6">
        <f>STDEV(C2:C11)</f>
        <v>1.9769655680215721E-2</v>
      </c>
      <c r="D13" s="6">
        <f t="shared" ref="D13:J13" si="1">STDEV(D2:D11)</f>
        <v>1.5877198885333779</v>
      </c>
      <c r="E13" s="6">
        <f t="shared" si="1"/>
        <v>9.5358970911673264</v>
      </c>
      <c r="F13" s="6" t="e">
        <f t="shared" si="1"/>
        <v>#DIV/0!</v>
      </c>
      <c r="G13" s="6">
        <f t="shared" si="1"/>
        <v>0.38425830432723812</v>
      </c>
      <c r="H13" s="6">
        <f t="shared" si="1"/>
        <v>79.526197640218612</v>
      </c>
      <c r="I13" s="6">
        <f t="shared" si="1"/>
        <v>0.5039345195558651</v>
      </c>
      <c r="J13" s="6">
        <f t="shared" si="1"/>
        <v>19.981241202688086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7" workbookViewId="0">
      <selection activeCell="K78" sqref="K78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12</v>
      </c>
      <c r="C2" s="7"/>
      <c r="D2" s="7">
        <v>9.7200000000000006</v>
      </c>
      <c r="E2" s="9">
        <v>91</v>
      </c>
      <c r="F2" s="7"/>
      <c r="G2" s="9">
        <v>7.1</v>
      </c>
      <c r="H2" s="5">
        <v>18</v>
      </c>
      <c r="I2" s="7"/>
      <c r="J2" s="9"/>
      <c r="K2" s="8" t="s">
        <v>130</v>
      </c>
    </row>
    <row r="3" spans="1:11" x14ac:dyDescent="0.2">
      <c r="A3" s="2">
        <v>40476</v>
      </c>
      <c r="B3" s="1" t="s">
        <v>12</v>
      </c>
      <c r="C3" s="7"/>
      <c r="D3" s="7">
        <v>9.1300000000000008</v>
      </c>
      <c r="E3" s="9">
        <v>96</v>
      </c>
      <c r="F3" s="7"/>
      <c r="G3" s="9">
        <v>7.3</v>
      </c>
      <c r="H3" s="5">
        <v>178</v>
      </c>
      <c r="I3" s="7">
        <v>1.5</v>
      </c>
      <c r="J3" s="9">
        <v>0</v>
      </c>
      <c r="K3" s="8" t="s">
        <v>80</v>
      </c>
    </row>
    <row r="4" spans="1:11" x14ac:dyDescent="0.2">
      <c r="A4" s="2">
        <v>40504</v>
      </c>
      <c r="B4" s="1" t="s">
        <v>12</v>
      </c>
      <c r="C4" s="7">
        <v>0.03</v>
      </c>
      <c r="D4" s="7">
        <v>12.2</v>
      </c>
      <c r="E4" s="9">
        <v>56</v>
      </c>
      <c r="F4" s="7"/>
      <c r="G4" s="9">
        <v>6.6</v>
      </c>
      <c r="H4" s="5">
        <v>53</v>
      </c>
      <c r="I4" s="7">
        <v>1.77</v>
      </c>
      <c r="J4" s="9">
        <v>0</v>
      </c>
      <c r="K4" s="8" t="s">
        <v>120</v>
      </c>
    </row>
    <row r="5" spans="1:11" x14ac:dyDescent="0.2">
      <c r="A5" s="2">
        <v>40540</v>
      </c>
      <c r="B5" s="1" t="s">
        <v>12</v>
      </c>
      <c r="C5" s="7">
        <v>7.0000000000000007E-2</v>
      </c>
      <c r="D5" s="7">
        <v>13.44</v>
      </c>
      <c r="E5" s="9">
        <v>41</v>
      </c>
      <c r="F5" s="7"/>
      <c r="G5" s="9">
        <v>6.6</v>
      </c>
      <c r="H5" s="5">
        <v>411</v>
      </c>
      <c r="I5" s="7">
        <v>1.3</v>
      </c>
      <c r="J5" s="9">
        <v>89</v>
      </c>
      <c r="K5" s="8" t="s">
        <v>105</v>
      </c>
    </row>
    <row r="6" spans="1:11" x14ac:dyDescent="0.2">
      <c r="A6" s="2">
        <v>40569</v>
      </c>
      <c r="B6" s="1" t="s">
        <v>12</v>
      </c>
      <c r="C6" s="7">
        <v>0.03</v>
      </c>
      <c r="D6" s="7">
        <v>12.8</v>
      </c>
      <c r="E6" s="9">
        <v>54</v>
      </c>
      <c r="F6" s="7"/>
      <c r="G6" s="9">
        <v>6.8</v>
      </c>
      <c r="H6" s="5">
        <v>9</v>
      </c>
      <c r="I6" s="7">
        <v>1.78</v>
      </c>
      <c r="J6" s="9">
        <v>0</v>
      </c>
      <c r="K6" s="8" t="s">
        <v>152</v>
      </c>
    </row>
    <row r="7" spans="1:11" x14ac:dyDescent="0.2">
      <c r="A7" s="2">
        <v>40597</v>
      </c>
      <c r="B7" s="1" t="s">
        <v>12</v>
      </c>
      <c r="C7" s="7">
        <v>0</v>
      </c>
      <c r="D7" s="7">
        <v>12.48</v>
      </c>
      <c r="E7" s="9">
        <v>59</v>
      </c>
      <c r="F7" s="7"/>
      <c r="G7" s="9">
        <v>6.9</v>
      </c>
      <c r="H7" s="5">
        <v>12</v>
      </c>
      <c r="I7" s="7">
        <v>1.68</v>
      </c>
      <c r="J7" s="9">
        <v>0</v>
      </c>
      <c r="K7" s="8" t="s">
        <v>142</v>
      </c>
    </row>
    <row r="8" spans="1:11" x14ac:dyDescent="0.2">
      <c r="A8" s="2">
        <v>40625</v>
      </c>
      <c r="B8" s="1" t="s">
        <v>12</v>
      </c>
      <c r="C8" s="7">
        <v>4.4999999999999998E-2</v>
      </c>
      <c r="D8" s="7">
        <v>12.82</v>
      </c>
      <c r="E8" s="9">
        <v>52</v>
      </c>
      <c r="F8" s="7"/>
      <c r="G8" s="9">
        <v>6.8</v>
      </c>
      <c r="H8" s="5">
        <v>11</v>
      </c>
      <c r="I8" s="7">
        <v>1.66</v>
      </c>
      <c r="J8" s="9">
        <v>0</v>
      </c>
      <c r="K8" s="8" t="s">
        <v>162</v>
      </c>
    </row>
    <row r="9" spans="1:11" x14ac:dyDescent="0.2">
      <c r="A9" s="140">
        <v>40653</v>
      </c>
      <c r="B9" s="145" t="s">
        <v>12</v>
      </c>
      <c r="C9" s="146">
        <v>3.4000000000000002E-2</v>
      </c>
      <c r="D9" s="146">
        <v>12.32</v>
      </c>
      <c r="E9" s="147">
        <v>49</v>
      </c>
      <c r="F9" s="146"/>
      <c r="G9" s="147">
        <v>6.85</v>
      </c>
      <c r="H9" s="148">
        <v>9.6999999999999993</v>
      </c>
      <c r="I9" s="146">
        <v>1.56</v>
      </c>
      <c r="J9" s="147">
        <v>0</v>
      </c>
      <c r="K9" s="145" t="s">
        <v>172</v>
      </c>
    </row>
    <row r="10" spans="1:11" x14ac:dyDescent="0.2">
      <c r="A10" s="140">
        <v>40694</v>
      </c>
      <c r="B10" s="145" t="s">
        <v>12</v>
      </c>
      <c r="C10" s="55">
        <v>2.1999999999999999E-2</v>
      </c>
      <c r="D10" s="55">
        <v>10.55</v>
      </c>
      <c r="E10" s="56">
        <v>48</v>
      </c>
      <c r="F10" s="55"/>
      <c r="G10" s="56">
        <v>6.89</v>
      </c>
      <c r="H10" s="57">
        <v>23.1</v>
      </c>
      <c r="I10" s="55">
        <v>0.99399999999999999</v>
      </c>
      <c r="J10" s="56">
        <v>0</v>
      </c>
      <c r="K10" s="8" t="s">
        <v>196</v>
      </c>
    </row>
    <row r="11" spans="1:11" x14ac:dyDescent="0.2">
      <c r="A11" s="140">
        <v>40714</v>
      </c>
      <c r="B11" s="145" t="s">
        <v>12</v>
      </c>
      <c r="C11" s="55">
        <v>0.10299999999999999</v>
      </c>
      <c r="D11" s="55">
        <v>10.47</v>
      </c>
      <c r="E11" s="56">
        <v>70</v>
      </c>
      <c r="F11" s="55"/>
      <c r="G11" s="56">
        <v>7.04</v>
      </c>
      <c r="H11" s="57">
        <v>121</v>
      </c>
      <c r="I11" s="55">
        <v>1.23</v>
      </c>
      <c r="J11" s="56">
        <v>0</v>
      </c>
      <c r="K11" s="8" t="s">
        <v>197</v>
      </c>
    </row>
    <row r="12" spans="1:11" x14ac:dyDescent="0.2">
      <c r="A12" s="1"/>
      <c r="B12" s="3" t="s">
        <v>47</v>
      </c>
      <c r="C12" s="6">
        <f>AVERAGE(C2:C11)</f>
        <v>4.1749999999999995E-2</v>
      </c>
      <c r="D12" s="6">
        <f t="shared" ref="D12:J12" si="0">AVERAGE(D2:D11)</f>
        <v>11.593</v>
      </c>
      <c r="E12" s="6">
        <f t="shared" si="0"/>
        <v>61.6</v>
      </c>
      <c r="F12" s="6" t="e">
        <f t="shared" si="0"/>
        <v>#DIV/0!</v>
      </c>
      <c r="G12" s="6">
        <f t="shared" si="0"/>
        <v>6.8879999999999999</v>
      </c>
      <c r="H12" s="6">
        <f t="shared" si="0"/>
        <v>84.580000000000013</v>
      </c>
      <c r="I12" s="6">
        <f t="shared" si="0"/>
        <v>1.4971111111111113</v>
      </c>
      <c r="J12" s="6">
        <f t="shared" si="0"/>
        <v>9.8888888888888893</v>
      </c>
      <c r="K12" s="1"/>
    </row>
    <row r="13" spans="1:11" x14ac:dyDescent="0.2">
      <c r="A13" s="1"/>
      <c r="B13" s="3" t="s">
        <v>48</v>
      </c>
      <c r="C13" s="6">
        <f>STDEV(C2:C11)</f>
        <v>3.1689340253692348E-2</v>
      </c>
      <c r="D13" s="6">
        <f t="shared" ref="D13:J13" si="1">AVERAGE(D3:D12)</f>
        <v>11.7803</v>
      </c>
      <c r="E13" s="6">
        <f t="shared" si="1"/>
        <v>58.660000000000004</v>
      </c>
      <c r="F13" s="6" t="e">
        <f t="shared" si="1"/>
        <v>#DIV/0!</v>
      </c>
      <c r="G13" s="6">
        <f t="shared" si="1"/>
        <v>6.8668000000000005</v>
      </c>
      <c r="H13" s="6">
        <f t="shared" si="1"/>
        <v>91.238000000000014</v>
      </c>
      <c r="I13" s="6">
        <f t="shared" si="1"/>
        <v>1.4971111111111113</v>
      </c>
      <c r="J13" s="6">
        <f t="shared" si="1"/>
        <v>9.8888888888888893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88" workbookViewId="0">
      <selection activeCell="B116" sqref="B116:C119"/>
    </sheetView>
  </sheetViews>
  <sheetFormatPr defaultRowHeight="12.75" x14ac:dyDescent="0.2"/>
  <cols>
    <col min="1" max="1" width="19.85546875" style="26" bestFit="1" customWidth="1"/>
    <col min="2" max="2" width="11.5703125" style="26" customWidth="1"/>
    <col min="3" max="3" width="14.28515625" style="26" customWidth="1"/>
    <col min="4" max="4" width="10.7109375" style="26" customWidth="1"/>
    <col min="5" max="5" width="12.140625" style="26" customWidth="1"/>
    <col min="6" max="14" width="9.140625" style="26"/>
    <col min="15" max="15" width="11.42578125" style="26" bestFit="1" customWidth="1"/>
    <col min="16" max="16384" width="9.140625" style="26"/>
  </cols>
  <sheetData>
    <row r="1" spans="1:7" ht="15.75" x14ac:dyDescent="0.25">
      <c r="A1" s="195" t="s">
        <v>54</v>
      </c>
      <c r="B1" s="196"/>
      <c r="C1" s="196"/>
      <c r="D1" s="196"/>
      <c r="E1" s="196"/>
    </row>
    <row r="2" spans="1:7" s="29" customFormat="1" ht="30" customHeight="1" thickBot="1" x14ac:dyDescent="0.25">
      <c r="A2" s="27" t="s">
        <v>0</v>
      </c>
      <c r="B2" s="28" t="s">
        <v>55</v>
      </c>
      <c r="C2" s="28" t="s">
        <v>20</v>
      </c>
      <c r="D2" s="28" t="s">
        <v>21</v>
      </c>
      <c r="E2" s="28" t="s">
        <v>56</v>
      </c>
    </row>
    <row r="3" spans="1:7" ht="13.5" thickTop="1" x14ac:dyDescent="0.2">
      <c r="A3" s="26" t="s">
        <v>15</v>
      </c>
      <c r="B3" s="30"/>
      <c r="C3" s="30"/>
      <c r="D3" s="30"/>
      <c r="E3" s="30"/>
    </row>
    <row r="4" spans="1:7" x14ac:dyDescent="0.2">
      <c r="A4" s="26" t="s">
        <v>17</v>
      </c>
      <c r="B4" s="30">
        <f>AVERAGE(Data!C3,Data!C17,Data!C32,Data!C46,Data!C61,Data!C76,Data!C91,Data!C106,Data!C121,Data!C136,Data!C151)</f>
        <v>1.325E-2</v>
      </c>
      <c r="C4" s="30">
        <f>STDEV(Data!C3,Data!C17,Data!C32,Data!C46,Data!C61,Data!C76,Data!C91,Data!C106,Data!C121,Data!C136,Data!C151)</f>
        <v>1.8069310999592653E-2</v>
      </c>
      <c r="D4" s="30">
        <f>C4/SQRT(7)</f>
        <v>6.8295576096008698E-3</v>
      </c>
      <c r="E4" s="30">
        <f t="shared" ref="E4:E9" si="0">1.96*D4</f>
        <v>1.3385932914817704E-2</v>
      </c>
    </row>
    <row r="5" spans="1:7" x14ac:dyDescent="0.2">
      <c r="A5" s="26" t="s">
        <v>110</v>
      </c>
      <c r="B5" s="30">
        <f>AVERAGE(Data!C4,Data!C18,Data!C33,Data!C47,Data!C62,Data!C77,Data!C92,Data!C107,Data!C122,Data!C137,Data!C152)</f>
        <v>3.6000000000000004E-2</v>
      </c>
      <c r="C5" s="30">
        <f>STDEV(Data!C4,Data!C18,Data!C33,Data!C47,Data!C62,Data!C77,Data!C92,Data!C107,Data!C122,Data!C137,Data!C152)</f>
        <v>5.5133603960872052E-2</v>
      </c>
      <c r="D5" s="30">
        <f t="shared" ref="D5:D9" si="1">C5/SQRT(7)</f>
        <v>2.0838543566170448E-2</v>
      </c>
      <c r="E5" s="30">
        <f t="shared" si="0"/>
        <v>4.0843545389694078E-2</v>
      </c>
    </row>
    <row r="6" spans="1:7" x14ac:dyDescent="0.2">
      <c r="A6" s="26" t="s">
        <v>14</v>
      </c>
      <c r="B6" s="30">
        <f>AVERAGE(Data!C5,Data!C19,Data!C34,Data!C48,Data!C63,Data!C78,Data!C93,Data!C108,Data!C123,Data!C138,Data!C153)</f>
        <v>5.8250000000000003E-2</v>
      </c>
      <c r="C6" s="30">
        <f>STDEV(Data!C5,Data!C19,Data!C34,Data!C48,Data!C63,Data!C78,Data!C93,Data!C108,Data!C123,Data!C138,Data!C153)</f>
        <v>7.1993551298511649E-2</v>
      </c>
      <c r="D6" s="30">
        <f t="shared" si="1"/>
        <v>2.7211004676604721E-2</v>
      </c>
      <c r="E6" s="30">
        <f t="shared" si="0"/>
        <v>5.3333569166145255E-2</v>
      </c>
      <c r="G6" s="26" t="s">
        <v>183</v>
      </c>
    </row>
    <row r="7" spans="1:7" x14ac:dyDescent="0.2">
      <c r="A7" s="26" t="s">
        <v>13</v>
      </c>
      <c r="B7" s="30">
        <f>AVERAGE(Data!C6,Data!C20,Data!C35,Data!C49,Data!C64,Data!C79,Data!C94,Data!C109,Data!C124,Data!C139,Data!C154)</f>
        <v>4.7875000000000001E-2</v>
      </c>
      <c r="C7" s="30">
        <f>STDEV(Data!C6,Data!C20,Data!C35,Data!C49,Data!C64,Data!C79,Data!C94,Data!C109,Data!C124,Data!C139,Data!C154)</f>
        <v>5.68140764750628E-2</v>
      </c>
      <c r="D7" s="30">
        <f t="shared" si="1"/>
        <v>2.1473702474403045E-2</v>
      </c>
      <c r="E7" s="30">
        <f t="shared" si="0"/>
        <v>4.2088456849829967E-2</v>
      </c>
    </row>
    <row r="8" spans="1:7" x14ac:dyDescent="0.2">
      <c r="A8" s="26" t="s">
        <v>9</v>
      </c>
      <c r="B8" s="30">
        <f>AVERAGE(Data!C7,Data!C21,Data!C36,Data!C50,Data!C65,Data!C80,Data!C95,Data!C110,Data!C125,Data!C140,Data!C155)</f>
        <v>3.6250000000000004E-2</v>
      </c>
      <c r="C8" s="30">
        <f>STDEV(Data!C7,Data!C21,Data!C36,Data!C50,Data!C65,Data!C80,Data!C95,Data!C110,Data!C125,Data!C140,Data!C155)</f>
        <v>4.8455428709573617E-2</v>
      </c>
      <c r="D8" s="30">
        <f t="shared" si="1"/>
        <v>1.8314430576650172E-2</v>
      </c>
      <c r="E8" s="30">
        <f t="shared" si="0"/>
        <v>3.5896283930234335E-2</v>
      </c>
    </row>
    <row r="9" spans="1:7" x14ac:dyDescent="0.2">
      <c r="A9" s="26" t="s">
        <v>8</v>
      </c>
      <c r="B9" s="30">
        <f>AVERAGE(Data!C8,Data!C22,Data!C37,Data!C51,Data!C66,Data!C81,Data!C96,Data!C111,Data!C126,Data!C141,Data!C156)</f>
        <v>4.9500000000000002E-2</v>
      </c>
      <c r="C9" s="30">
        <f>STDEV(Data!C8,Data!C22,Data!C37,Data!C51,Data!C66,Data!C81,Data!C96,Data!C111,Data!C126,Data!C141,Data!C156)</f>
        <v>4.9379000742073693E-2</v>
      </c>
      <c r="D9" s="30">
        <f t="shared" si="1"/>
        <v>1.8663507993200122E-2</v>
      </c>
      <c r="E9" s="30">
        <f t="shared" si="0"/>
        <v>3.6580475666672239E-2</v>
      </c>
    </row>
    <row r="10" spans="1:7" ht="12" customHeight="1" x14ac:dyDescent="0.2">
      <c r="B10" s="30"/>
      <c r="C10" s="30"/>
      <c r="D10" s="30"/>
      <c r="E10" s="30"/>
    </row>
    <row r="11" spans="1:7" x14ac:dyDescent="0.2">
      <c r="A11" s="26" t="s">
        <v>16</v>
      </c>
      <c r="B11" s="30">
        <f>AVERAGE(Data!C10,Data!C24,Data!C39,Data!C53,Data!C68,Data!C83,Data!C98,Data!C113,Data!C128,Data!C143,Data!C158)</f>
        <v>9.4999999999999998E-3</v>
      </c>
      <c r="C11" s="30">
        <f>STDEV(Data!C10,Data!C24,Data!C39,Data!C53,Data!C68,Data!C83,Data!C98,Data!C113,Data!C128,Data!C143,Data!C158)</f>
        <v>8.9122708345612707E-3</v>
      </c>
      <c r="D11" s="30">
        <f t="shared" ref="D11:D14" si="2">C11/SQRT(7)</f>
        <v>3.3685217493004561E-3</v>
      </c>
      <c r="E11" s="30">
        <f>1.96*D11</f>
        <v>6.6023026286288937E-3</v>
      </c>
    </row>
    <row r="12" spans="1:7" x14ac:dyDescent="0.2">
      <c r="A12" s="26" t="s">
        <v>10</v>
      </c>
      <c r="B12" s="30">
        <f>AVERAGE(Data!C11,Data!C25,Data!C40,Data!C54,Data!C69,Data!C84,Data!C99,Data!C114,Data!C129,Data!C144,Data!C159)</f>
        <v>3.6249999999999998E-3</v>
      </c>
      <c r="C12" s="30">
        <f>STDEV(Data!C11,Data!C25,Data!C40,Data!C54,Data!C69,Data!C84,Data!C99,Data!C114,Data!C129,Data!C144,Data!C159)</f>
        <v>7.1301672991792922E-3</v>
      </c>
      <c r="D12" s="30">
        <f t="shared" si="2"/>
        <v>2.694949925701926E-3</v>
      </c>
      <c r="E12" s="30">
        <f>1.96*D12</f>
        <v>5.282101854375775E-3</v>
      </c>
    </row>
    <row r="13" spans="1:7" x14ac:dyDescent="0.2">
      <c r="A13" s="26" t="s">
        <v>11</v>
      </c>
      <c r="B13" s="30">
        <f>AVERAGE(Data!C12,Data!C26,Data!C41,Data!C55,Data!C70,Data!C85,Data!C100,Data!C115,Data!C130,Data!C145,Data!C160)</f>
        <v>8.3750000000000005E-3</v>
      </c>
      <c r="C13" s="30">
        <f>STDEV(Data!C12,Data!C26,Data!C41,Data!C55,Data!C70,Data!C85,Data!C100,Data!C115,Data!C130,Data!C145,Data!C160)</f>
        <v>7.3277846973985638E-3</v>
      </c>
      <c r="D13" s="30">
        <f t="shared" si="2"/>
        <v>2.7696422814773277E-3</v>
      </c>
      <c r="E13" s="30">
        <f>1.96*D13</f>
        <v>5.4284988716955624E-3</v>
      </c>
    </row>
    <row r="14" spans="1:7" x14ac:dyDescent="0.2">
      <c r="A14" s="31" t="s">
        <v>12</v>
      </c>
      <c r="B14" s="32">
        <f>AVERAGE(Data!C13,Data!C27,Data!C42,Data!C56,Data!C71,Data!C86,Data!C101,Data!C116,Data!C131,Data!C146,Data!C161)</f>
        <v>4.1499999999999995E-2</v>
      </c>
      <c r="C14" s="32">
        <f>STDEV(Data!C13,Data!C27,Data!C42,Data!C56,Data!C71,Data!C86,Data!C101,Data!C116,Data!C131,Data!C146,Data!C161)</f>
        <v>3.2218007387174029E-2</v>
      </c>
      <c r="D14" s="30">
        <f t="shared" si="2"/>
        <v>1.217726218350062E-2</v>
      </c>
      <c r="E14" s="32">
        <f>1.96*D14</f>
        <v>2.3867433879661216E-2</v>
      </c>
    </row>
    <row r="15" spans="1:7" x14ac:dyDescent="0.2">
      <c r="B15" s="30"/>
      <c r="C15" s="30" t="s">
        <v>19</v>
      </c>
      <c r="D15" s="30"/>
      <c r="E15" s="30"/>
    </row>
    <row r="16" spans="1:7" ht="15.75" x14ac:dyDescent="0.25">
      <c r="A16" s="195" t="s">
        <v>22</v>
      </c>
      <c r="B16" s="196"/>
      <c r="C16" s="196"/>
      <c r="D16" s="196"/>
      <c r="E16" s="196"/>
    </row>
    <row r="17" spans="1:5" s="29" customFormat="1" ht="30" customHeight="1" thickBot="1" x14ac:dyDescent="0.25">
      <c r="A17" s="27" t="s">
        <v>0</v>
      </c>
      <c r="B17" s="28" t="s">
        <v>55</v>
      </c>
      <c r="C17" s="28" t="s">
        <v>20</v>
      </c>
      <c r="D17" s="28" t="s">
        <v>21</v>
      </c>
      <c r="E17" s="28" t="s">
        <v>56</v>
      </c>
    </row>
    <row r="18" spans="1:5" ht="13.5" thickTop="1" x14ac:dyDescent="0.2">
      <c r="A18" s="26" t="s">
        <v>15</v>
      </c>
      <c r="B18" s="30"/>
      <c r="C18" s="30"/>
      <c r="D18" s="30"/>
      <c r="E18" s="30"/>
    </row>
    <row r="19" spans="1:5" x14ac:dyDescent="0.2">
      <c r="A19" s="26" t="s">
        <v>17</v>
      </c>
      <c r="B19" s="30">
        <f>AVERAGE(Data!D3,Data!D17,Data!D32,Data!D46,Data!D61,Data!D76,Data!D91,Data!D106,Data!D121,Data!D136,Data!D151)</f>
        <v>10.279</v>
      </c>
      <c r="C19" s="30">
        <f>STDEV(Data!D3,Data!D17,Data!D32,Data!D46,Data!D61,Data!D76,Data!D91,Data!D106,Data!D121,Data!D136,Data!D151)</f>
        <v>1.6244551223239303</v>
      </c>
      <c r="D19" s="30">
        <f>C19/SQRT(9)</f>
        <v>0.54148504077464343</v>
      </c>
      <c r="E19" s="30">
        <f t="shared" ref="E19:E24" si="3">1.96*D19</f>
        <v>1.0613106799183012</v>
      </c>
    </row>
    <row r="20" spans="1:5" x14ac:dyDescent="0.2">
      <c r="A20" s="26" t="s">
        <v>110</v>
      </c>
      <c r="B20" s="30">
        <f>AVERAGE(Data!D4,Data!D18,Data!D33,Data!D47,Data!D62,Data!D77,Data!D92,Data!D107,Data!D122,Data!D137,Data!D152)</f>
        <v>10.798</v>
      </c>
      <c r="C20" s="30">
        <f>STDEV(Data!D4,Data!D18,Data!D33,Data!D47,Data!D62,Data!D77,Data!D92,Data!D107,Data!D122,Data!D137,Data!D152)</f>
        <v>1.5535464803689127</v>
      </c>
      <c r="D20" s="30">
        <f t="shared" ref="D20:D24" si="4">C20/SQRT(9)</f>
        <v>0.51784882678963762</v>
      </c>
      <c r="E20" s="30">
        <f t="shared" si="3"/>
        <v>1.0149837005076896</v>
      </c>
    </row>
    <row r="21" spans="1:5" x14ac:dyDescent="0.2">
      <c r="A21" s="26" t="s">
        <v>14</v>
      </c>
      <c r="B21" s="30">
        <f>AVERAGE(Data!D5,Data!D19,Data!D34,Data!D48,Data!D63,Data!D78,Data!D93,Data!D108,Data!D123,Data!D138,Data!D153)</f>
        <v>11.214</v>
      </c>
      <c r="C21" s="30">
        <f>STDEV(Data!D5,Data!D19,Data!D34,Data!D48,Data!D63,Data!D78,Data!D93,Data!D108,Data!D123,Data!D138,Data!D153)</f>
        <v>1.5036119475745258</v>
      </c>
      <c r="D21" s="30">
        <f t="shared" si="4"/>
        <v>0.50120398252484188</v>
      </c>
      <c r="E21" s="30">
        <f t="shared" si="3"/>
        <v>0.98235980574869008</v>
      </c>
    </row>
    <row r="22" spans="1:5" x14ac:dyDescent="0.2">
      <c r="A22" s="26" t="s">
        <v>13</v>
      </c>
      <c r="B22" s="30">
        <f>AVERAGE(Data!D6,Data!D20,Data!D35,Data!D49,Data!D64,Data!D79,Data!D94,Data!D109,Data!D124,Data!D139,Data!D154)</f>
        <v>10.29</v>
      </c>
      <c r="C22" s="30">
        <f>STDEV(Data!D6,Data!D20,Data!D35,Data!D49,Data!D64,Data!D79,Data!D94,Data!D109,Data!D124,Data!D139,Data!D154)</f>
        <v>1.9833305322109118</v>
      </c>
      <c r="D22" s="30">
        <f t="shared" si="4"/>
        <v>0.66111017740363731</v>
      </c>
      <c r="E22" s="30">
        <f t="shared" si="3"/>
        <v>1.295775947711129</v>
      </c>
    </row>
    <row r="23" spans="1:5" x14ac:dyDescent="0.2">
      <c r="A23" s="26" t="s">
        <v>9</v>
      </c>
      <c r="B23" s="30">
        <f>AVERAGE(Data!D7,Data!D21,Data!D36,Data!D50,Data!D65,Data!D80,Data!D95,Data!D110,Data!D125,Data!D140,Data!D155)</f>
        <v>10.726000000000001</v>
      </c>
      <c r="C23" s="30">
        <f>STDEV(Data!D7,Data!D21,Data!D36,Data!D50,Data!D65,Data!D80,Data!D95,Data!D110,Data!D125,Data!D140,Data!D155)</f>
        <v>2.2187493974960013</v>
      </c>
      <c r="D23" s="30">
        <f t="shared" si="4"/>
        <v>0.73958313249866714</v>
      </c>
      <c r="E23" s="30">
        <f t="shared" si="3"/>
        <v>1.4495829396973876</v>
      </c>
    </row>
    <row r="24" spans="1:5" x14ac:dyDescent="0.2">
      <c r="A24" s="26" t="s">
        <v>8</v>
      </c>
      <c r="B24" s="30">
        <f>AVERAGE(Data!D8,Data!D22,Data!D37,Data!D51,Data!D66,Data!D81,Data!D96,Data!D111,Data!D126,Data!D141,Data!D156)</f>
        <v>11.18</v>
      </c>
      <c r="C24" s="30">
        <f>STDEV(Data!D8,Data!D22,Data!D37,Data!D51,Data!D66,Data!D81,Data!D96,Data!D111,Data!D126,Data!D141,Data!D156)</f>
        <v>1.5446322827420478</v>
      </c>
      <c r="D24" s="30">
        <f t="shared" si="4"/>
        <v>0.51487742758068256</v>
      </c>
      <c r="E24" s="30">
        <f t="shared" si="3"/>
        <v>1.0091597580581377</v>
      </c>
    </row>
    <row r="25" spans="1:5" ht="5.0999999999999996" customHeight="1" x14ac:dyDescent="0.2">
      <c r="B25" s="30"/>
      <c r="C25" s="30"/>
      <c r="D25" s="30"/>
      <c r="E25" s="30"/>
    </row>
    <row r="26" spans="1:5" x14ac:dyDescent="0.2">
      <c r="A26" s="26" t="s">
        <v>16</v>
      </c>
      <c r="B26" s="30">
        <f>AVERAGE(Data!D10,Data!D24,Data!D39,Data!D53,Data!D68,Data!D83,Data!D98,Data!D113,Data!D128,Data!D143,Data!D158)</f>
        <v>11.392000000000001</v>
      </c>
      <c r="C26" s="30">
        <f>STDEV(Data!D10,Data!D24,Data!D39,Data!D53,Data!D68,Data!D83,Data!D98,Data!D113,Data!D128,Data!D143,Data!D158)</f>
        <v>1.2318982641976883</v>
      </c>
      <c r="D26" s="30">
        <f t="shared" ref="D26:D29" si="5">C26/SQRT(9)</f>
        <v>0.41063275473256278</v>
      </c>
      <c r="E26" s="30">
        <f>1.96*D26</f>
        <v>0.80484019927582306</v>
      </c>
    </row>
    <row r="27" spans="1:5" x14ac:dyDescent="0.2">
      <c r="A27" s="26" t="s">
        <v>10</v>
      </c>
      <c r="B27" s="30">
        <f>AVERAGE(Data!D11,Data!D25,Data!D40,Data!D54,Data!D69,Data!D84,Data!D99,Data!D114,Data!D129,Data!D144,Data!D159)</f>
        <v>11.056999999999999</v>
      </c>
      <c r="C27" s="30">
        <f>STDEV(Data!D11,Data!D25,Data!D40,Data!D54,Data!D69,Data!D84,Data!D99,Data!D114,Data!D129,Data!D144,Data!D159)</f>
        <v>1.3414010088958128</v>
      </c>
      <c r="D27" s="30">
        <f t="shared" si="5"/>
        <v>0.44713366963193762</v>
      </c>
      <c r="E27" s="30">
        <f>1.96*D27</f>
        <v>0.87638199247859772</v>
      </c>
    </row>
    <row r="28" spans="1:5" x14ac:dyDescent="0.2">
      <c r="A28" s="26" t="s">
        <v>11</v>
      </c>
      <c r="B28" s="30">
        <f>AVERAGE(Data!D12,Data!D26,Data!D41,Data!D55,Data!D70,Data!D85,Data!D100,Data!D115,Data!D130,Data!D145,Data!D160)</f>
        <v>11.683</v>
      </c>
      <c r="C28" s="30">
        <f>STDEV(Data!D12,Data!D26,Data!D41,Data!D55,Data!D70,Data!D85,Data!D100,Data!D115,Data!D130,Data!D145,Data!D160)</f>
        <v>1.0364367376309613</v>
      </c>
      <c r="D28" s="30">
        <f t="shared" si="5"/>
        <v>0.34547891254365376</v>
      </c>
      <c r="E28" s="30">
        <f>1.96*D28</f>
        <v>0.67713866858556138</v>
      </c>
    </row>
    <row r="29" spans="1:5" x14ac:dyDescent="0.2">
      <c r="A29" s="31" t="s">
        <v>12</v>
      </c>
      <c r="B29" s="32">
        <f>AVERAGE(Data!D13,Data!D27,Data!D42,Data!D56,Data!D71,Data!D86,Data!D101,Data!D116,Data!D131,Data!D146,Data!D161)</f>
        <v>11.593</v>
      </c>
      <c r="C29" s="32">
        <f>STDEV(Data!D13,Data!D27,Data!D42,Data!D56,Data!D71,Data!D86,Data!D101,Data!D116,Data!D131,Data!D146,Data!D161)</f>
        <v>1.4900041014112242</v>
      </c>
      <c r="D29" s="32">
        <f t="shared" si="5"/>
        <v>0.49666803380374142</v>
      </c>
      <c r="E29" s="32">
        <f>1.96*D29</f>
        <v>0.97346934625533321</v>
      </c>
    </row>
    <row r="30" spans="1:5" x14ac:dyDescent="0.2">
      <c r="B30" s="30"/>
      <c r="C30" s="30"/>
      <c r="D30" s="30"/>
      <c r="E30" s="30"/>
    </row>
    <row r="31" spans="1:5" ht="15.75" x14ac:dyDescent="0.25">
      <c r="A31" s="195" t="s">
        <v>23</v>
      </c>
      <c r="B31" s="196"/>
      <c r="C31" s="196"/>
      <c r="D31" s="196"/>
      <c r="E31" s="196"/>
    </row>
    <row r="32" spans="1:5" s="29" customFormat="1" ht="30" customHeight="1" thickBot="1" x14ac:dyDescent="0.25">
      <c r="A32" s="27" t="s">
        <v>0</v>
      </c>
      <c r="B32" s="28" t="s">
        <v>55</v>
      </c>
      <c r="C32" s="28" t="s">
        <v>20</v>
      </c>
      <c r="D32" s="28" t="s">
        <v>21</v>
      </c>
      <c r="E32" s="28" t="s">
        <v>56</v>
      </c>
    </row>
    <row r="33" spans="1:5" ht="13.5" thickTop="1" x14ac:dyDescent="0.2">
      <c r="A33" s="26" t="s">
        <v>15</v>
      </c>
      <c r="B33" s="30"/>
      <c r="C33" s="30"/>
      <c r="D33" s="30"/>
      <c r="E33" s="30"/>
    </row>
    <row r="34" spans="1:5" x14ac:dyDescent="0.2">
      <c r="A34" s="26" t="s">
        <v>17</v>
      </c>
      <c r="B34" s="30">
        <f>AVERAGE(Data!E3,Data!E17,Data!E32,Data!E46,Data!E61,Data!E76,Data!E91,Data!E106,Data!E121,Data!E136,Data!E151)</f>
        <v>44.4</v>
      </c>
      <c r="C34" s="30">
        <f>STDEV(Data!E3,Data!E17,Data!E32,Data!E46,Data!E61,Data!E76,Data!E91,Data!E106,Data!E121,Data!E136,Data!E151)</f>
        <v>9.5358970911673264</v>
      </c>
      <c r="D34" s="30">
        <f>C34/SQRT(9)</f>
        <v>3.1786323637224423</v>
      </c>
      <c r="E34" s="30">
        <f t="shared" ref="E34:E39" si="6">1.96*D34</f>
        <v>6.2301194328959868</v>
      </c>
    </row>
    <row r="35" spans="1:5" x14ac:dyDescent="0.2">
      <c r="A35" s="26" t="s">
        <v>110</v>
      </c>
      <c r="B35" s="30">
        <f>AVERAGE(Data!E4,Data!E18,Data!E33,Data!E47,Data!E62,Data!E77,Data!E92,Data!E107,Data!E122,Data!E137,Data!E152)</f>
        <v>52.5</v>
      </c>
      <c r="C35" s="30">
        <f>STDEV(Data!E4,Data!E18,Data!E33,Data!E47,Data!E62,Data!E77,Data!E92,Data!E107,Data!E122,Data!E137,Data!E152)</f>
        <v>7.6048230310332228</v>
      </c>
      <c r="D35" s="30">
        <f t="shared" ref="D35:D39" si="7">C35/SQRT(9)</f>
        <v>2.5349410103444074</v>
      </c>
      <c r="E35" s="30">
        <f t="shared" si="6"/>
        <v>4.9684843802750382</v>
      </c>
    </row>
    <row r="36" spans="1:5" x14ac:dyDescent="0.2">
      <c r="A36" s="26" t="s">
        <v>14</v>
      </c>
      <c r="B36" s="30">
        <f>AVERAGE(Data!E5,Data!E19,Data!E34,Data!E48,Data!E63,Data!E78,Data!E93,Data!E108,Data!E123,Data!E138,Data!E153)</f>
        <v>73.900000000000006</v>
      </c>
      <c r="C36" s="30">
        <f>STDEV(Data!E5,Data!E19,Data!E34,Data!E48,Data!E63,Data!E78,Data!E93,Data!E108,Data!E123,Data!E138,Data!E153)</f>
        <v>37.948649514837811</v>
      </c>
      <c r="D36" s="30">
        <f t="shared" si="7"/>
        <v>12.64954983827927</v>
      </c>
      <c r="E36" s="30">
        <f t="shared" si="6"/>
        <v>24.793117683027369</v>
      </c>
    </row>
    <row r="37" spans="1:5" x14ac:dyDescent="0.2">
      <c r="A37" s="26" t="s">
        <v>13</v>
      </c>
      <c r="B37" s="30">
        <f>AVERAGE(Data!E6,Data!E20,Data!E35,Data!E49,Data!E64,Data!E79,Data!E94,Data!E109,Data!E124,Data!E139,Data!E154)</f>
        <v>77.7</v>
      </c>
      <c r="C37" s="30">
        <f>STDEV(Data!E6,Data!E20,Data!E35,Data!E49,Data!E64,Data!E79,Data!E94,Data!E109,Data!E124,Data!E139,Data!E154)</f>
        <v>35.655917383296199</v>
      </c>
      <c r="D37" s="30">
        <f t="shared" si="7"/>
        <v>11.885305794432066</v>
      </c>
      <c r="E37" s="30">
        <f t="shared" si="6"/>
        <v>23.295199357086847</v>
      </c>
    </row>
    <row r="38" spans="1:5" x14ac:dyDescent="0.2">
      <c r="A38" s="26" t="s">
        <v>9</v>
      </c>
      <c r="B38" s="30">
        <f>AVERAGE(Data!E7,Data!E21,Data!E36,Data!E50,Data!E65,Data!E80,Data!E95,Data!E110,Data!E125,Data!E140,Data!E155)</f>
        <v>69.400000000000006</v>
      </c>
      <c r="C38" s="30">
        <f>STDEV(Data!E7,Data!E21,Data!E36,Data!E50,Data!E65,Data!E80,Data!E95,Data!E110,Data!E125,Data!E140,Data!E155)</f>
        <v>29.926576817270632</v>
      </c>
      <c r="D38" s="30">
        <f t="shared" si="7"/>
        <v>9.9755256057568769</v>
      </c>
      <c r="E38" s="30">
        <f t="shared" si="6"/>
        <v>19.552030187283478</v>
      </c>
    </row>
    <row r="39" spans="1:5" x14ac:dyDescent="0.2">
      <c r="A39" s="26" t="s">
        <v>8</v>
      </c>
      <c r="B39" s="30">
        <f>AVERAGE(Data!E8,Data!E22,Data!E37,Data!E51,Data!E66,Data!E81,Data!E96,Data!E111,Data!E126,Data!E141,Data!E156)</f>
        <v>79.900000000000006</v>
      </c>
      <c r="C39" s="30">
        <f>STDEV(Data!E8,Data!E22,Data!E37,Data!E51,Data!E66,Data!E81,Data!E96,Data!E111,Data!E126,Data!E141,Data!E156)</f>
        <v>26.739276147436922</v>
      </c>
      <c r="D39" s="30">
        <f t="shared" si="7"/>
        <v>8.9130920491456411</v>
      </c>
      <c r="E39" s="30">
        <f t="shared" si="6"/>
        <v>17.469660416325457</v>
      </c>
    </row>
    <row r="40" spans="1:5" ht="5.0999999999999996" customHeight="1" x14ac:dyDescent="0.2">
      <c r="B40" s="30"/>
      <c r="C40" s="30"/>
      <c r="E40" s="30"/>
    </row>
    <row r="41" spans="1:5" x14ac:dyDescent="0.2">
      <c r="A41" s="26" t="s">
        <v>16</v>
      </c>
      <c r="B41" s="30">
        <f>AVERAGE(Data!E10,Data!E24,Data!E39,Data!E53,Data!E68,Data!E83,Data!E98,Data!E113,Data!E128,Data!E143,Data!E158)</f>
        <v>34.9</v>
      </c>
      <c r="C41" s="30">
        <f>STDEV(Data!E10,Data!E24,Data!E39,Data!E53,Data!E68,Data!E83,Data!E98,Data!E113,Data!E128,Data!E143,Data!E158)</f>
        <v>4.0947120370871781</v>
      </c>
      <c r="D41" s="30">
        <f t="shared" ref="D41:D44" si="8">C41/SQRT(9)</f>
        <v>1.3649040123623928</v>
      </c>
      <c r="E41" s="30">
        <f>1.96*D41</f>
        <v>2.67521186423029</v>
      </c>
    </row>
    <row r="42" spans="1:5" x14ac:dyDescent="0.2">
      <c r="A42" s="26" t="s">
        <v>10</v>
      </c>
      <c r="B42" s="30">
        <f>AVERAGE(Data!E11,Data!E25,Data!E40,Data!E54,Data!E69,Data!E84,Data!E99,Data!E114,Data!E129,Data!E144,Data!E159)</f>
        <v>35.299999999999997</v>
      </c>
      <c r="C42" s="30">
        <f>STDEV(Data!E11,Data!E25,Data!E40,Data!E54,Data!E69,Data!E84,Data!E99,Data!E114,Data!E129,Data!E144,Data!E159)</f>
        <v>3.2335051500740741</v>
      </c>
      <c r="D42" s="30">
        <f t="shared" si="8"/>
        <v>1.0778350500246914</v>
      </c>
      <c r="E42" s="30">
        <f>1.96*D42</f>
        <v>2.1125566980483952</v>
      </c>
    </row>
    <row r="43" spans="1:5" x14ac:dyDescent="0.2">
      <c r="A43" s="26" t="s">
        <v>11</v>
      </c>
      <c r="B43" s="30">
        <f>AVERAGE(Data!E12,Data!E26,Data!E41,Data!E55,Data!E70,Data!E85,Data!E100,Data!E115,Data!E130,Data!E145,Data!E160)</f>
        <v>41.8</v>
      </c>
      <c r="C43" s="30">
        <f>STDEV(Data!E12,Data!E26,Data!E41,Data!E55,Data!E70,Data!E85,Data!E100,Data!E115,Data!E130,Data!E145,Data!E160)</f>
        <v>9.3547373619525498</v>
      </c>
      <c r="D43" s="30">
        <f t="shared" si="8"/>
        <v>3.1182457873175164</v>
      </c>
      <c r="E43" s="30">
        <f>1.96*D43</f>
        <v>6.1117617431423321</v>
      </c>
    </row>
    <row r="44" spans="1:5" x14ac:dyDescent="0.2">
      <c r="A44" s="31" t="s">
        <v>12</v>
      </c>
      <c r="B44" s="32">
        <f>AVERAGE(Data!E13,Data!E27,Data!E42,Data!E56,Data!E71,Data!E86,Data!E101,Data!E116,Data!E131,Data!E146,Data!E161)</f>
        <v>61.6</v>
      </c>
      <c r="C44" s="32">
        <f>STDEV(Data!E13,Data!E27,Data!E42,Data!E56,Data!E71,Data!E86,Data!E101,Data!E116,Data!E131,Data!E146,Data!E161)</f>
        <v>18.48242408343668</v>
      </c>
      <c r="D44" s="32">
        <f t="shared" si="8"/>
        <v>6.1608080278122266</v>
      </c>
      <c r="E44" s="32">
        <f>1.96*D44</f>
        <v>12.075183734511963</v>
      </c>
    </row>
    <row r="45" spans="1:5" x14ac:dyDescent="0.2">
      <c r="B45" s="30"/>
      <c r="C45" s="30"/>
      <c r="D45" s="30"/>
      <c r="E45" s="30"/>
    </row>
    <row r="46" spans="1:5" ht="15.75" x14ac:dyDescent="0.25">
      <c r="A46" s="195" t="s">
        <v>24</v>
      </c>
      <c r="B46" s="196"/>
      <c r="C46" s="196"/>
      <c r="D46" s="196"/>
      <c r="E46" s="196"/>
    </row>
    <row r="47" spans="1:5" s="29" customFormat="1" ht="30" customHeight="1" thickBot="1" x14ac:dyDescent="0.25">
      <c r="A47" s="27" t="s">
        <v>0</v>
      </c>
      <c r="B47" s="28" t="s">
        <v>55</v>
      </c>
      <c r="C47" s="28" t="s">
        <v>20</v>
      </c>
      <c r="D47" s="28" t="s">
        <v>21</v>
      </c>
      <c r="E47" s="28" t="s">
        <v>56</v>
      </c>
    </row>
    <row r="48" spans="1:5" ht="13.5" thickTop="1" x14ac:dyDescent="0.2">
      <c r="A48" s="26" t="s">
        <v>15</v>
      </c>
      <c r="B48" s="30"/>
      <c r="C48" s="30"/>
      <c r="D48" s="30"/>
      <c r="E48" s="30"/>
    </row>
    <row r="49" spans="1:5" x14ac:dyDescent="0.2">
      <c r="A49" s="26" t="s">
        <v>17</v>
      </c>
      <c r="B49" s="30" t="e">
        <f>AVERAGE(Data!F18,Data!F33,Data!F46,Data!F61,Data!F76,Data!F91,Data!F106,Data!F121,Data!F136,Data!F151)</f>
        <v>#DIV/0!</v>
      </c>
      <c r="C49" s="30" t="e">
        <f>STDEV(Data!F18,Data!F33,Data!F46,Data!F61,Data!F76,Data!F91,Data!F106,Data!F121,Data!F136,Data!F151)</f>
        <v>#DIV/0!</v>
      </c>
      <c r="D49" s="30" t="e">
        <f>C49/SQRT(9)</f>
        <v>#DIV/0!</v>
      </c>
      <c r="E49" s="30" t="e">
        <f t="shared" ref="E49:E54" si="9">1.96*D49</f>
        <v>#DIV/0!</v>
      </c>
    </row>
    <row r="50" spans="1:5" x14ac:dyDescent="0.2">
      <c r="A50" s="26" t="s">
        <v>110</v>
      </c>
      <c r="B50" s="30">
        <f>AVERAGE(Data!C64,Data!C79,Data!C92,Data!C107,Data!C122,Data!C137,Data!C152,Data!C167,Data!C182,Data!C197)</f>
        <v>1.8499999999999999E-2</v>
      </c>
      <c r="C50" s="30">
        <f>STDEV(Data!C64,Data!C79,Data!C92,Data!C107,Data!C122,Data!C137,Data!C152,Data!C167,Data!C182,Data!C197)</f>
        <v>5.8566201857385251E-3</v>
      </c>
      <c r="D50" s="30">
        <f>C50/SQRT(9)</f>
        <v>1.9522067285795083E-3</v>
      </c>
      <c r="E50" s="30">
        <f t="shared" si="9"/>
        <v>3.8263251880158362E-3</v>
      </c>
    </row>
    <row r="51" spans="1:5" x14ac:dyDescent="0.2">
      <c r="A51" s="26" t="s">
        <v>14</v>
      </c>
      <c r="B51" s="30" t="e">
        <f>AVERAGE(Data!F19,Data!F34,Data!F48,Data!F63,Data!F78,Data!F93,Data!F108,Data!F123,Data!F138,Data!F153)</f>
        <v>#DIV/0!</v>
      </c>
      <c r="C51" s="30" t="e">
        <f>STDEV(Data!F19,Data!F34,Data!F48,Data!F63,Data!F78,Data!F93,Data!F108,Data!F123,Data!F138,Data!F153)</f>
        <v>#DIV/0!</v>
      </c>
      <c r="D51" s="30" t="e">
        <f>C51/SQRT(10)</f>
        <v>#DIV/0!</v>
      </c>
      <c r="E51" s="30" t="e">
        <f t="shared" si="9"/>
        <v>#DIV/0!</v>
      </c>
    </row>
    <row r="52" spans="1:5" x14ac:dyDescent="0.2">
      <c r="A52" s="26" t="s">
        <v>13</v>
      </c>
      <c r="B52" s="30" t="e">
        <f>AVERAGE(Data!F20,Data!F35,Data!F49,Data!F64,Data!F79,Data!F94,Data!F109,Data!F124,Data!F139,Data!F154)</f>
        <v>#DIV/0!</v>
      </c>
      <c r="C52" s="30" t="e">
        <f>STDEV(Data!F20,Data!F35,Data!F49,Data!F64,Data!F79,Data!F94,Data!F109,Data!F124,Data!F139,Data!F154)</f>
        <v>#DIV/0!</v>
      </c>
      <c r="D52" s="30" t="e">
        <f>C52/SQRT(10)</f>
        <v>#DIV/0!</v>
      </c>
      <c r="E52" s="30" t="e">
        <f t="shared" si="9"/>
        <v>#DIV/0!</v>
      </c>
    </row>
    <row r="53" spans="1:5" x14ac:dyDescent="0.2">
      <c r="A53" s="26" t="s">
        <v>9</v>
      </c>
      <c r="B53" s="30" t="e">
        <f>AVERAGE(Data!F21,Data!F36,Data!F50,Data!F65,Data!F80,Data!F95,Data!F110,Data!F125,Data!F140,Data!F155)</f>
        <v>#DIV/0!</v>
      </c>
      <c r="C53" s="30" t="e">
        <f>STDEV(Data!F21,Data!F36,Data!F50,Data!F65,Data!F80,Data!F95,Data!F110,Data!F125,Data!F140,Data!F155)</f>
        <v>#DIV/0!</v>
      </c>
      <c r="D53" s="30" t="e">
        <f>C53/SQRT(10)</f>
        <v>#DIV/0!</v>
      </c>
      <c r="E53" s="30" t="e">
        <f t="shared" si="9"/>
        <v>#DIV/0!</v>
      </c>
    </row>
    <row r="54" spans="1:5" x14ac:dyDescent="0.2">
      <c r="A54" s="26" t="s">
        <v>8</v>
      </c>
      <c r="B54" s="30" t="e">
        <f>AVERAGE(Data!F22,Data!F37,Data!F51,Data!F66,Data!F81,Data!F96,Data!F111,Data!F126,Data!F141,Data!F156)</f>
        <v>#DIV/0!</v>
      </c>
      <c r="C54" s="30" t="e">
        <f>STDEV(Data!F22,Data!F37,Data!F51,Data!F66,Data!F81,Data!F96,Data!F111,Data!F126,Data!F141,Data!F156)</f>
        <v>#DIV/0!</v>
      </c>
      <c r="D54" s="30" t="e">
        <f>C54/SQRT(10)</f>
        <v>#DIV/0!</v>
      </c>
      <c r="E54" s="30" t="e">
        <f t="shared" si="9"/>
        <v>#DIV/0!</v>
      </c>
    </row>
    <row r="55" spans="1:5" ht="5.0999999999999996" customHeight="1" x14ac:dyDescent="0.2"/>
    <row r="56" spans="1:5" x14ac:dyDescent="0.2">
      <c r="A56" s="26" t="s">
        <v>16</v>
      </c>
      <c r="B56" s="30" t="e">
        <f>AVERAGE(Data!F24,Data!F39,Data!F53,Data!F68,Data!F83,Data!F98,Data!F113,Data!F128,Data!F143,Data!F158)</f>
        <v>#DIV/0!</v>
      </c>
      <c r="C56" s="30" t="e">
        <f>STDEV(Data!F24,Data!F39,Data!F53,Data!F68,Data!F83,Data!F98,Data!F113,Data!F128,Data!F143,Data!F158)</f>
        <v>#DIV/0!</v>
      </c>
      <c r="D56" s="30" t="e">
        <f>C56/SQRT(10)</f>
        <v>#DIV/0!</v>
      </c>
      <c r="E56" s="30" t="e">
        <f>1.96*D56</f>
        <v>#DIV/0!</v>
      </c>
    </row>
    <row r="57" spans="1:5" x14ac:dyDescent="0.2">
      <c r="A57" s="26" t="s">
        <v>10</v>
      </c>
      <c r="B57" s="30" t="e">
        <f>AVERAGE(Data!F25,Data!F40,Data!F54,Data!F69,Data!F84,Data!F99,Data!F114,Data!F129,Data!F144,Data!F159)</f>
        <v>#DIV/0!</v>
      </c>
      <c r="C57" s="30" t="e">
        <f>STDEV(Data!F25,Data!F40,Data!F54,Data!F69,Data!F84,Data!F99,Data!F114,Data!F129,Data!F144,Data!F159)</f>
        <v>#DIV/0!</v>
      </c>
      <c r="D57" s="30" t="e">
        <f>C57/SQRT(10)</f>
        <v>#DIV/0!</v>
      </c>
      <c r="E57" s="30" t="e">
        <f>1.96*D57</f>
        <v>#DIV/0!</v>
      </c>
    </row>
    <row r="58" spans="1:5" x14ac:dyDescent="0.2">
      <c r="A58" s="26" t="s">
        <v>11</v>
      </c>
      <c r="B58" s="30" t="e">
        <f>AVERAGE(Data!F26,Data!F41,Data!F55,Data!F70,Data!F85,Data!F100,Data!F115,Data!F130,Data!F145,Data!F160)</f>
        <v>#DIV/0!</v>
      </c>
      <c r="C58" s="30" t="e">
        <f>STDEV(Data!F26,Data!F41,Data!F55,Data!F70,Data!F85,Data!F100,Data!F115,Data!F130,Data!F145,Data!F160)</f>
        <v>#DIV/0!</v>
      </c>
      <c r="D58" s="30" t="e">
        <f>C58/SQRT(10)</f>
        <v>#DIV/0!</v>
      </c>
      <c r="E58" s="30" t="e">
        <f>1.96*D58</f>
        <v>#DIV/0!</v>
      </c>
    </row>
    <row r="59" spans="1:5" x14ac:dyDescent="0.2">
      <c r="A59" s="31" t="s">
        <v>12</v>
      </c>
      <c r="B59" s="32" t="e">
        <f>AVERAGE(Data!F27,Data!F42,Data!F56,Data!F71,Data!F86,Data!F101,Data!F116,Data!F131,Data!F146,Data!F161)</f>
        <v>#DIV/0!</v>
      </c>
      <c r="C59" s="32" t="e">
        <f>STDEV(Data!F27,Data!F42,Data!F56,Data!F71,Data!F86,Data!F101,Data!F116,Data!F131,Data!F146,Data!F161)</f>
        <v>#DIV/0!</v>
      </c>
      <c r="D59" s="32" t="e">
        <f>C59/SQRT(10)</f>
        <v>#DIV/0!</v>
      </c>
      <c r="E59" s="32" t="e">
        <f>1.96*D59</f>
        <v>#DIV/0!</v>
      </c>
    </row>
    <row r="60" spans="1:5" x14ac:dyDescent="0.2">
      <c r="B60" s="30"/>
      <c r="C60" s="30"/>
      <c r="D60" s="30"/>
      <c r="E60" s="30"/>
    </row>
    <row r="61" spans="1:5" ht="15.75" x14ac:dyDescent="0.25">
      <c r="A61" s="195" t="s">
        <v>25</v>
      </c>
      <c r="B61" s="196"/>
      <c r="C61" s="196"/>
      <c r="D61" s="196"/>
      <c r="E61" s="196"/>
    </row>
    <row r="62" spans="1:5" s="29" customFormat="1" ht="30" customHeight="1" thickBot="1" x14ac:dyDescent="0.25">
      <c r="A62" s="27" t="s">
        <v>0</v>
      </c>
      <c r="B62" s="28" t="s">
        <v>55</v>
      </c>
      <c r="C62" s="28" t="s">
        <v>20</v>
      </c>
      <c r="D62" s="28" t="s">
        <v>21</v>
      </c>
      <c r="E62" s="28" t="s">
        <v>56</v>
      </c>
    </row>
    <row r="63" spans="1:5" ht="13.5" thickTop="1" x14ac:dyDescent="0.2">
      <c r="A63" s="26" t="s">
        <v>15</v>
      </c>
      <c r="B63" s="30"/>
      <c r="C63" s="30"/>
      <c r="D63" s="30"/>
      <c r="E63" s="30"/>
    </row>
    <row r="64" spans="1:5" x14ac:dyDescent="0.2">
      <c r="A64" s="26" t="s">
        <v>17</v>
      </c>
      <c r="B64" s="30">
        <f>AVERAGE(Data!G3,Data!G17,Data!G32,Data!G46,Data!G61,Data!G76,Data!G91,Data!G106,Data!G121,Data!G136,Data!G151)</f>
        <v>6.1390000000000002</v>
      </c>
      <c r="C64" s="30">
        <f>STDEV(Data!G3,Data!G17,Data!G32,Data!G46,Data!G61,Data!G76,Data!G91,Data!G106,Data!G121,Data!G136,Data!G151)</f>
        <v>0.38275173270527324</v>
      </c>
      <c r="D64" s="30">
        <f>C64/SQRT(9)</f>
        <v>0.12758391090175775</v>
      </c>
      <c r="E64" s="30">
        <f t="shared" ref="E64:E69" si="10">1.96*D64</f>
        <v>0.2500644653674452</v>
      </c>
    </row>
    <row r="65" spans="1:5" x14ac:dyDescent="0.2">
      <c r="A65" s="26" t="s">
        <v>110</v>
      </c>
      <c r="B65" s="30">
        <f>AVERAGE(Data!G4,Data!G18,Data!G33,Data!G47,Data!G62,Data!G77,Data!G92,Data!G107,Data!G122,Data!G137,Data!G152)</f>
        <v>6.4959999999999996</v>
      </c>
      <c r="C65" s="30">
        <f>STDEV(Data!G4,Data!G18,Data!G33,Data!G47,Data!G62,Data!G77,Data!G92,Data!G107,Data!G122,Data!G137,Data!G152)</f>
        <v>0.30591211519359979</v>
      </c>
      <c r="D65" s="30">
        <f t="shared" ref="D65:D69" si="11">C65/SQRT(9)</f>
        <v>0.10197070506453326</v>
      </c>
      <c r="E65" s="30">
        <f t="shared" si="10"/>
        <v>0.19986258192648518</v>
      </c>
    </row>
    <row r="66" spans="1:5" x14ac:dyDescent="0.2">
      <c r="A66" s="26" t="s">
        <v>14</v>
      </c>
      <c r="B66" s="30">
        <f>AVERAGE(Data!G5,Data!G19,Data!G34,Data!G48,Data!G63,Data!G78,Data!G93,Data!G108,Data!G123,Data!G138,Data!G153)</f>
        <v>6.6239999999999997</v>
      </c>
      <c r="C66" s="30">
        <f>STDEV(Data!G5,Data!G19,Data!G34,Data!G48,Data!G63,Data!G78,Data!G93,Data!G108,Data!G123,Data!G138,Data!G153)</f>
        <v>0.32370082209074191</v>
      </c>
      <c r="D66" s="30">
        <f t="shared" si="11"/>
        <v>0.10790027403024731</v>
      </c>
      <c r="E66" s="30">
        <f t="shared" si="10"/>
        <v>0.21148453709928472</v>
      </c>
    </row>
    <row r="67" spans="1:5" x14ac:dyDescent="0.2">
      <c r="A67" s="26" t="s">
        <v>13</v>
      </c>
      <c r="B67" s="30">
        <f>AVERAGE(Data!G6,Data!G20,Data!G35,Data!G49,Data!G64,Data!G79,Data!G94,Data!G109,Data!G124,Data!G139,Data!G154)</f>
        <v>6.5640000000000018</v>
      </c>
      <c r="C67" s="30">
        <f>STDEV(Data!G6,Data!G20,Data!G35,Data!G49,Data!G64,Data!G79,Data!G94,Data!G109,Data!G124,Data!G139,Data!G154)</f>
        <v>0.2615849129186672</v>
      </c>
      <c r="D67" s="30">
        <f t="shared" si="11"/>
        <v>8.7194970972889072E-2</v>
      </c>
      <c r="E67" s="30">
        <f t="shared" si="10"/>
        <v>0.17090214310686258</v>
      </c>
    </row>
    <row r="68" spans="1:5" x14ac:dyDescent="0.2">
      <c r="A68" s="26" t="s">
        <v>9</v>
      </c>
      <c r="B68" s="30">
        <f>AVERAGE(Data!G7,Data!G21,Data!G36,Data!G50,Data!G65,Data!G80,Data!G95,Data!G110,Data!G125,Data!G140,Data!G155)</f>
        <v>6.37</v>
      </c>
      <c r="C68" s="30">
        <f>STDEV(Data!G7,Data!G21,Data!G36,Data!G50,Data!G65,Data!G80,Data!G95,Data!G110,Data!G125,Data!G140,Data!G155)</f>
        <v>0.25285041691350513</v>
      </c>
      <c r="D68" s="30">
        <f t="shared" si="11"/>
        <v>8.4283472304501714E-2</v>
      </c>
      <c r="E68" s="30">
        <f t="shared" si="10"/>
        <v>0.16519560571682335</v>
      </c>
    </row>
    <row r="69" spans="1:5" x14ac:dyDescent="0.2">
      <c r="A69" s="26" t="s">
        <v>8</v>
      </c>
      <c r="B69" s="30">
        <f>AVERAGE(Data!G8,Data!G22,Data!G37,Data!G51,Data!G66,Data!G81,Data!G96,Data!G111,Data!G126,Data!G141,Data!G156)</f>
        <v>6.4911111111111097</v>
      </c>
      <c r="C69" s="30">
        <f>STDEV(Data!G8,Data!G22,Data!G37,Data!G51,Data!G66,Data!G81,Data!G96,Data!G111,Data!G126,Data!G141,Data!G156)</f>
        <v>0.6095376207512635</v>
      </c>
      <c r="D69" s="30">
        <f t="shared" si="11"/>
        <v>0.20317920691708782</v>
      </c>
      <c r="E69" s="30">
        <f t="shared" si="10"/>
        <v>0.39823124555749212</v>
      </c>
    </row>
    <row r="70" spans="1:5" ht="5.0999999999999996" customHeight="1" x14ac:dyDescent="0.2">
      <c r="B70" s="30"/>
      <c r="C70" s="30"/>
    </row>
    <row r="71" spans="1:5" x14ac:dyDescent="0.2">
      <c r="A71" s="26" t="s">
        <v>16</v>
      </c>
      <c r="B71" s="30">
        <f>AVERAGE(Data!G10,Data!G24,Data!G39,Data!G53,Data!G68,Data!G83,Data!G98,Data!G113,Data!G128,Data!G143,Data!G158)</f>
        <v>6.5579999999999998</v>
      </c>
      <c r="C71" s="30">
        <f>STDEV(Data!G10,Data!G24,Data!G39,Data!G53,Data!G68,Data!G83,Data!G98,Data!G113,Data!G128,Data!G143,Data!G158)</f>
        <v>0.21688706738761521</v>
      </c>
      <c r="D71" s="30">
        <f t="shared" ref="D71:D74" si="12">C71/SQRT(9)</f>
        <v>7.2295689129205074E-2</v>
      </c>
      <c r="E71" s="30">
        <f>1.96*D71</f>
        <v>0.14169955069324194</v>
      </c>
    </row>
    <row r="72" spans="1:5" x14ac:dyDescent="0.2">
      <c r="A72" s="26" t="s">
        <v>10</v>
      </c>
      <c r="B72" s="30">
        <f>AVERAGE(Data!G11,Data!G25,Data!G40,Data!G54,Data!G69,Data!G84,Data!G99,Data!G114,Data!G129,Data!G144,Data!G159)</f>
        <v>6.5060000000000002</v>
      </c>
      <c r="C72" s="30">
        <f>STDEV(Data!G11,Data!G25,Data!G40,Data!G54,Data!G69,Data!G84,Data!G99,Data!G114,Data!G129,Data!G144,Data!G159)</f>
        <v>0.22421220107547921</v>
      </c>
      <c r="D72" s="30">
        <f t="shared" si="12"/>
        <v>7.4737400358493064E-2</v>
      </c>
      <c r="E72" s="30">
        <f>1.96*D72</f>
        <v>0.1464853047026464</v>
      </c>
    </row>
    <row r="73" spans="1:5" x14ac:dyDescent="0.2">
      <c r="A73" s="26" t="s">
        <v>11</v>
      </c>
      <c r="B73" s="30">
        <f>AVERAGE(Data!G12,Data!G26,Data!G41,Data!G55,Data!G70,Data!G85,Data!G100,Data!G115,Data!G130,Data!G145,Data!G160)</f>
        <v>6.6430000000000007</v>
      </c>
      <c r="C73" s="30">
        <f>STDEV(Data!G12,Data!G26,Data!G41,Data!G55,Data!G70,Data!G85,Data!G100,Data!G115,Data!G130,Data!G145,Data!G160)</f>
        <v>0.22246348014898981</v>
      </c>
      <c r="D73" s="30">
        <f t="shared" si="12"/>
        <v>7.4154493382996609E-2</v>
      </c>
      <c r="E73" s="30">
        <f>1.96*D73</f>
        <v>0.14534280703067334</v>
      </c>
    </row>
    <row r="74" spans="1:5" x14ac:dyDescent="0.2">
      <c r="A74" s="31" t="s">
        <v>12</v>
      </c>
      <c r="B74" s="32">
        <f>AVERAGE(Data!G13,Data!G27,Data!G42,Data!G56,Data!G71,Data!G86,Data!G101,Data!G116,Data!G131,Data!G146,Data!G161)</f>
        <v>6.8840000000000003</v>
      </c>
      <c r="C74" s="32">
        <f>STDEV(Data!G13,Data!G27,Data!G42,Data!G56,Data!G71,Data!G86,Data!G101,Data!G116,Data!G131,Data!G146,Data!G161)</f>
        <v>0.21531372459738826</v>
      </c>
      <c r="D74" s="32">
        <f t="shared" si="12"/>
        <v>7.1771241532462754E-2</v>
      </c>
      <c r="E74" s="32">
        <f>1.96*D74</f>
        <v>0.14067163340362698</v>
      </c>
    </row>
    <row r="75" spans="1:5" x14ac:dyDescent="0.2">
      <c r="B75" s="30"/>
      <c r="C75" s="30"/>
      <c r="D75" s="30"/>
      <c r="E75" s="30"/>
    </row>
    <row r="76" spans="1:5" ht="15.75" x14ac:dyDescent="0.25">
      <c r="A76" s="193" t="s">
        <v>26</v>
      </c>
      <c r="B76" s="194"/>
      <c r="C76" s="194"/>
      <c r="D76" s="194"/>
      <c r="E76" s="194"/>
    </row>
    <row r="77" spans="1:5" s="29" customFormat="1" ht="30" customHeight="1" thickBot="1" x14ac:dyDescent="0.25">
      <c r="A77" s="27" t="s">
        <v>0</v>
      </c>
      <c r="B77" s="28" t="s">
        <v>55</v>
      </c>
      <c r="C77" s="28" t="s">
        <v>20</v>
      </c>
      <c r="D77" s="28" t="s">
        <v>21</v>
      </c>
      <c r="E77" s="28" t="s">
        <v>56</v>
      </c>
    </row>
    <row r="78" spans="1:5" ht="13.5" thickTop="1" x14ac:dyDescent="0.2">
      <c r="A78" s="26" t="s">
        <v>15</v>
      </c>
      <c r="B78" s="30"/>
      <c r="C78" s="30"/>
      <c r="D78" s="30"/>
      <c r="E78" s="30"/>
    </row>
    <row r="79" spans="1:5" x14ac:dyDescent="0.2">
      <c r="A79" s="26" t="s">
        <v>17</v>
      </c>
      <c r="B79" s="30">
        <f>AVERAGE(Data!H3,Data!H17,Data!H32,Data!H46,Data!H61,Data!H76,Data!H91,Data!H106,Data!H121,Data!H136,Data!H151)</f>
        <v>66.739999999999995</v>
      </c>
      <c r="C79" s="30">
        <f>STDEV(Data!H3,Data!H17,Data!H32,Data!H46,Data!H61,Data!H76,Data!H91,Data!H106,Data!H121,Data!H136,Data!H151)</f>
        <v>79.5640650321767</v>
      </c>
      <c r="D79" s="30">
        <f>C79/SQRT(9)</f>
        <v>26.521355010725568</v>
      </c>
      <c r="E79" s="30">
        <f t="shared" ref="E79:E84" si="13">1.96*D79</f>
        <v>51.981855821022108</v>
      </c>
    </row>
    <row r="80" spans="1:5" x14ac:dyDescent="0.2">
      <c r="A80" s="26" t="s">
        <v>110</v>
      </c>
      <c r="B80" s="30">
        <f>AVERAGE(Data!H4,Data!H18,Data!H33,Data!H47,Data!H62,Data!H77,Data!H92,Data!H107,Data!H122,Data!H137,Data!H152)</f>
        <v>126.57000000000002</v>
      </c>
      <c r="C80" s="30">
        <f>STDEV(Data!H4,Data!H18,Data!H33,Data!H47,Data!H62,Data!H77,Data!H92,Data!H107,Data!H122,Data!H137,Data!H152)</f>
        <v>236.46051138497614</v>
      </c>
      <c r="D80" s="30">
        <f t="shared" ref="D80:D84" si="14">C80/SQRT(9)</f>
        <v>78.820170461658719</v>
      </c>
      <c r="E80" s="30">
        <f t="shared" si="13"/>
        <v>154.48753410485108</v>
      </c>
    </row>
    <row r="81" spans="1:5" x14ac:dyDescent="0.2">
      <c r="A81" s="26" t="s">
        <v>14</v>
      </c>
      <c r="B81" s="30">
        <f>AVERAGE(Data!H5,Data!H19,Data!H34,Data!H48,Data!H63,Data!H78,Data!H93,Data!H108,Data!H123,Data!H138,Data!H153)</f>
        <v>286.59000000000003</v>
      </c>
      <c r="C81" s="30">
        <f>STDEV(Data!H5,Data!H19,Data!H34,Data!H48,Data!H63,Data!H78,Data!H93,Data!H108,Data!H123,Data!H138,Data!H153)</f>
        <v>421.80845692486207</v>
      </c>
      <c r="D81" s="30">
        <f t="shared" si="14"/>
        <v>140.60281897495403</v>
      </c>
      <c r="E81" s="30">
        <f t="shared" si="13"/>
        <v>275.58152519090987</v>
      </c>
    </row>
    <row r="82" spans="1:5" x14ac:dyDescent="0.2">
      <c r="A82" s="26" t="s">
        <v>13</v>
      </c>
      <c r="B82" s="30">
        <f>AVERAGE(Data!H6,Data!H20,Data!H35,Data!H49,Data!H64,Data!H79,Data!H94,Data!H109,Data!H124,Data!H139,Data!H154)</f>
        <v>358.49</v>
      </c>
      <c r="C82" s="30">
        <f>STDEV(Data!H6,Data!H20,Data!H35,Data!H49,Data!H64,Data!H79,Data!H94,Data!H109,Data!H124,Data!H139,Data!H154)</f>
        <v>737.10990805683491</v>
      </c>
      <c r="D82" s="30">
        <f t="shared" si="14"/>
        <v>245.70330268561165</v>
      </c>
      <c r="E82" s="30">
        <f t="shared" si="13"/>
        <v>481.5784732637988</v>
      </c>
    </row>
    <row r="83" spans="1:5" x14ac:dyDescent="0.2">
      <c r="A83" s="26" t="s">
        <v>9</v>
      </c>
      <c r="B83" s="30">
        <f>AVERAGE(Data!H7,Data!H21,Data!H36,Data!H50,Data!H65,Data!H80,Data!H95,Data!H110,Data!H125,Data!H140,Data!H155)</f>
        <v>512.29999999999995</v>
      </c>
      <c r="C83" s="30">
        <f>STDEV(Data!H7,Data!H21,Data!H36,Data!H50,Data!H65,Data!H80,Data!H95,Data!H110,Data!H125,Data!H140,Data!H155)</f>
        <v>790.28428921355749</v>
      </c>
      <c r="D83" s="30">
        <f t="shared" si="14"/>
        <v>263.42809640451918</v>
      </c>
      <c r="E83" s="30">
        <f t="shared" si="13"/>
        <v>516.31906895285761</v>
      </c>
    </row>
    <row r="84" spans="1:5" x14ac:dyDescent="0.2">
      <c r="A84" s="26" t="s">
        <v>8</v>
      </c>
      <c r="B84" s="30">
        <f>AVERAGE(Data!H8,Data!H22,Data!H37,Data!H51,Data!H66,Data!H81,Data!H96,Data!H111,Data!H126,Data!H141,Data!H156)</f>
        <v>405.51</v>
      </c>
      <c r="C84" s="30">
        <f>STDEV(Data!H8,Data!H22,Data!H37,Data!H51,Data!H66,Data!H81,Data!H96,Data!H111,Data!H126,Data!H141,Data!H156)</f>
        <v>739.80305104354181</v>
      </c>
      <c r="D84" s="30">
        <f t="shared" si="14"/>
        <v>246.60101701451393</v>
      </c>
      <c r="E84" s="30">
        <f t="shared" si="13"/>
        <v>483.3379933484473</v>
      </c>
    </row>
    <row r="85" spans="1:5" ht="5.0999999999999996" customHeight="1" x14ac:dyDescent="0.2">
      <c r="B85" s="30"/>
      <c r="C85" s="30"/>
    </row>
    <row r="86" spans="1:5" x14ac:dyDescent="0.2">
      <c r="A86" s="26" t="s">
        <v>16</v>
      </c>
      <c r="B86" s="30">
        <f>AVERAGE(Data!H10,Data!H24,Data!H39,Data!H53,Data!H68,Data!H83,Data!H98,Data!H113,Data!H128,Data!H143,Data!H158)</f>
        <v>88.619999999999976</v>
      </c>
      <c r="C86" s="30">
        <f>STDEV(Data!H10,Data!H24,Data!H39,Data!H53,Data!H68,Data!H83,Data!H98,Data!H113,Data!H128,Data!H143,Data!H158)</f>
        <v>168.70469795210539</v>
      </c>
      <c r="D86" s="30">
        <f t="shared" ref="D86:D89" si="15">C86/SQRT(9)</f>
        <v>56.234899317368466</v>
      </c>
      <c r="E86" s="30">
        <f>1.96*D86</f>
        <v>110.22040266204219</v>
      </c>
    </row>
    <row r="87" spans="1:5" x14ac:dyDescent="0.2">
      <c r="A87" s="26" t="s">
        <v>10</v>
      </c>
      <c r="B87" s="30">
        <f>AVERAGE(Data!H11,Data!H25,Data!H40,Data!H54,Data!H69,Data!H84,Data!H99,Data!H114,Data!H129,Data!H144,Data!H159)</f>
        <v>10.940000000000001</v>
      </c>
      <c r="C87" s="30">
        <f>STDEV(Data!H11,Data!H25,Data!H40,Data!H54,Data!H69,Data!H84,Data!H99,Data!H114,Data!H129,Data!H144,Data!H159)</f>
        <v>12.098503121369097</v>
      </c>
      <c r="D87" s="30">
        <f t="shared" si="15"/>
        <v>4.032834373789699</v>
      </c>
      <c r="E87" s="30">
        <f>1.96*D87</f>
        <v>7.9043553726278102</v>
      </c>
    </row>
    <row r="88" spans="1:5" x14ac:dyDescent="0.2">
      <c r="A88" s="26" t="s">
        <v>11</v>
      </c>
      <c r="B88" s="30">
        <f>AVERAGE(Data!H12,Data!H26,Data!H41,Data!H55,Data!H70,Data!H85,Data!H100,Data!H115,Data!H130,Data!H145,Data!H160)</f>
        <v>128.1</v>
      </c>
      <c r="C88" s="30">
        <f>STDEV(Data!H12,Data!H26,Data!H41,Data!H55,Data!H70,Data!H85,Data!H100,Data!H115,Data!H130,Data!H145,Data!H160)</f>
        <v>186.76898386330996</v>
      </c>
      <c r="D88" s="30">
        <f t="shared" si="15"/>
        <v>62.256327954436649</v>
      </c>
      <c r="E88" s="30">
        <f>1.96*D88</f>
        <v>122.02240279069584</v>
      </c>
    </row>
    <row r="89" spans="1:5" x14ac:dyDescent="0.2">
      <c r="A89" s="31" t="s">
        <v>12</v>
      </c>
      <c r="B89" s="32">
        <f>AVERAGE(Data!H13,Data!H27,Data!H42,Data!H56,Data!H71,Data!H86,Data!H101,Data!H116,Data!H131,Data!H146,Data!H161)</f>
        <v>84.560000000000016</v>
      </c>
      <c r="C89" s="32">
        <f>STDEV(Data!H13,Data!H27,Data!H42,Data!H56,Data!H71,Data!H86,Data!H101,Data!H116,Data!H131,Data!H146,Data!H161)</f>
        <v>128.16784308086017</v>
      </c>
      <c r="D89" s="32">
        <f t="shared" si="15"/>
        <v>42.72261436028672</v>
      </c>
      <c r="E89" s="32">
        <f>1.96*D89</f>
        <v>83.736324146161962</v>
      </c>
    </row>
    <row r="90" spans="1:5" x14ac:dyDescent="0.2">
      <c r="B90" s="30"/>
      <c r="C90" s="30"/>
      <c r="D90" s="30"/>
      <c r="E90" s="30"/>
    </row>
    <row r="91" spans="1:5" ht="15.75" x14ac:dyDescent="0.25">
      <c r="A91" s="195" t="s">
        <v>27</v>
      </c>
      <c r="B91" s="196"/>
      <c r="C91" s="196"/>
      <c r="D91" s="196"/>
      <c r="E91" s="196"/>
    </row>
    <row r="92" spans="1:5" s="29" customFormat="1" ht="30" customHeight="1" thickBot="1" x14ac:dyDescent="0.25">
      <c r="A92" s="27" t="s">
        <v>0</v>
      </c>
      <c r="B92" s="28" t="s">
        <v>55</v>
      </c>
      <c r="C92" s="28" t="s">
        <v>20</v>
      </c>
      <c r="D92" s="28" t="s">
        <v>21</v>
      </c>
      <c r="E92" s="28" t="s">
        <v>56</v>
      </c>
    </row>
    <row r="93" spans="1:5" ht="13.5" thickTop="1" x14ac:dyDescent="0.2">
      <c r="A93" s="26" t="s">
        <v>15</v>
      </c>
      <c r="B93" s="30"/>
      <c r="C93" s="30"/>
      <c r="D93" s="30"/>
      <c r="E93" s="30"/>
    </row>
    <row r="94" spans="1:5" x14ac:dyDescent="0.2">
      <c r="A94" s="26" t="s">
        <v>17</v>
      </c>
      <c r="B94" s="30">
        <f>AVERAGE(Data!I3,Data!I17,Data!I32,Data!I46,Data!I61,Data!I76,Data!I91,Data!I106,Data!I121,Data!I136,Data!I151)</f>
        <v>1.9333333333333331</v>
      </c>
      <c r="C94" s="30">
        <f>STDEV(Data!I3,Data!I17,Data!I32,Data!I46,Data!I61,Data!I76,Data!I91,Data!I106,Data!I121,Data!I136,Data!I151)</f>
        <v>0.5039345195558651</v>
      </c>
      <c r="D94" s="30">
        <f>C94/SQRT(8)</f>
        <v>0.17816775802596851</v>
      </c>
      <c r="E94" s="30">
        <f t="shared" ref="E94:E99" si="16">1.96*D94</f>
        <v>0.3492088057308983</v>
      </c>
    </row>
    <row r="95" spans="1:5" x14ac:dyDescent="0.2">
      <c r="A95" s="26" t="s">
        <v>110</v>
      </c>
      <c r="B95" s="30">
        <f>AVERAGE(Data!I4,Data!I18,Data!I33,Data!I47,Data!I62,Data!I77,Data!I92,Data!I107,Data!I122,Data!I137,Data!I152)</f>
        <v>2.0843333333333334</v>
      </c>
      <c r="C95" s="30">
        <f>STDEV(Data!I4,Data!I18,Data!I33,Data!I47,Data!I62,Data!I77,Data!I92,Data!I107,Data!I122,Data!I137,Data!I152)</f>
        <v>0.83509071363535159</v>
      </c>
      <c r="D95" s="30">
        <f t="shared" ref="D95:D99" si="17">C95/SQRT(8)</f>
        <v>0.29524915325873519</v>
      </c>
      <c r="E95" s="30">
        <f t="shared" si="16"/>
        <v>0.57868834038712091</v>
      </c>
    </row>
    <row r="96" spans="1:5" x14ac:dyDescent="0.2">
      <c r="A96" s="26" t="s">
        <v>14</v>
      </c>
      <c r="B96" s="30">
        <f>AVERAGE(Data!I5,Data!I19,Data!I34,Data!I48,Data!I63,Data!I78,Data!I93,Data!I108,Data!I123,Data!I138,Data!I153)</f>
        <v>2.2257777777777776</v>
      </c>
      <c r="C96" s="30">
        <f>STDEV(Data!I5,Data!I19,Data!I34,Data!I48,Data!I63,Data!I78,Data!I93,Data!I108,Data!I123,Data!I138,Data!I153)</f>
        <v>0.56643661997124251</v>
      </c>
      <c r="D96" s="30">
        <f t="shared" si="17"/>
        <v>0.20026558754702647</v>
      </c>
      <c r="E96" s="30">
        <f t="shared" si="16"/>
        <v>0.39252055159217186</v>
      </c>
    </row>
    <row r="97" spans="1:5" x14ac:dyDescent="0.2">
      <c r="A97" s="26" t="s">
        <v>13</v>
      </c>
      <c r="B97" s="30">
        <f>AVERAGE(Data!I6,Data!I20,Data!I35,Data!I49,Data!I64,Data!I79,Data!I94,Data!I109,Data!I124,Data!I139,Data!I154)</f>
        <v>2.010444444444444</v>
      </c>
      <c r="C97" s="30">
        <f>STDEV(Data!I6,Data!I20,Data!I35,Data!I49,Data!I64,Data!I79,Data!I94,Data!I109,Data!I124,Data!I139,Data!I154)</f>
        <v>0.65559650531235991</v>
      </c>
      <c r="D97" s="30">
        <f t="shared" si="17"/>
        <v>0.23178836731428604</v>
      </c>
      <c r="E97" s="30">
        <f t="shared" si="16"/>
        <v>0.4543051999360006</v>
      </c>
    </row>
    <row r="98" spans="1:5" x14ac:dyDescent="0.2">
      <c r="A98" s="26" t="s">
        <v>9</v>
      </c>
      <c r="B98" s="30">
        <f>AVERAGE(Data!I7,Data!I21,Data!I36,Data!I50,Data!I65,Data!I80,Data!I95,Data!I110,Data!I125,Data!I140,Data!I155)</f>
        <v>1.8888888888888888</v>
      </c>
      <c r="C98" s="30">
        <f>STDEV(Data!I7,Data!I21,Data!I36,Data!I50,Data!I65,Data!I80,Data!I95,Data!I110,Data!I125,Data!I140,Data!I155)</f>
        <v>0.48079217039289424</v>
      </c>
      <c r="D98" s="30">
        <f t="shared" si="17"/>
        <v>0.16998570201310675</v>
      </c>
      <c r="E98" s="30">
        <f t="shared" si="16"/>
        <v>0.33317197594568926</v>
      </c>
    </row>
    <row r="99" spans="1:5" x14ac:dyDescent="0.2">
      <c r="A99" s="26" t="s">
        <v>8</v>
      </c>
      <c r="B99" s="30">
        <f>AVERAGE(Data!I8,Data!I22,Data!I37,Data!I51,Data!I66,Data!I81,Data!I96,Data!I111,Data!I126,Data!I141,Data!I156)</f>
        <v>2.2000000000000002</v>
      </c>
      <c r="C99" s="30">
        <f>STDEV(Data!I8,Data!I22,Data!I37,Data!I51,Data!I66,Data!I81,Data!I96,Data!I111,Data!I126,Data!I141,Data!I156)</f>
        <v>0.46289847699036529</v>
      </c>
      <c r="D99" s="30">
        <f t="shared" si="17"/>
        <v>0.16365932604040614</v>
      </c>
      <c r="E99" s="30">
        <f t="shared" si="16"/>
        <v>0.32077227903919603</v>
      </c>
    </row>
    <row r="100" spans="1:5" ht="5.0999999999999996" customHeight="1" x14ac:dyDescent="0.2">
      <c r="B100" s="30"/>
      <c r="C100" s="30"/>
    </row>
    <row r="101" spans="1:5" x14ac:dyDescent="0.2">
      <c r="A101" s="26" t="s">
        <v>16</v>
      </c>
      <c r="B101" s="30">
        <f>AVERAGE(Data!I10,Data!I24,Data!I39,Data!I53,Data!I68,Data!I83,Data!I98,Data!I113,Data!I128,Data!I143,Data!I158)</f>
        <v>1.1056666666666668</v>
      </c>
      <c r="C101" s="30">
        <f>STDEV(Data!I10,Data!I24,Data!I39,Data!I53,Data!I68,Data!I83,Data!I98,Data!I113,Data!I128,Data!I143,Data!I158)</f>
        <v>0.22950381260449598</v>
      </c>
      <c r="D101" s="30">
        <f t="shared" ref="D101:D104" si="18">C101/SQRT(8)</f>
        <v>8.1141851100402868E-2</v>
      </c>
      <c r="E101" s="30">
        <f>1.96*D101</f>
        <v>0.15903802815678961</v>
      </c>
    </row>
    <row r="102" spans="1:5" x14ac:dyDescent="0.2">
      <c r="A102" s="26" t="s">
        <v>10</v>
      </c>
      <c r="B102" s="30">
        <f>AVERAGE(Data!I11,Data!I25,Data!I40,Data!I54,Data!I69,Data!I84,Data!I99,Data!I114,Data!I129,Data!I144,Data!I159)</f>
        <v>1.339</v>
      </c>
      <c r="C102" s="30">
        <f>STDEV(Data!I11,Data!I25,Data!I40,Data!I54,Data!I69,Data!I84,Data!I99,Data!I114,Data!I129,Data!I144,Data!I159)</f>
        <v>0.41748832319000206</v>
      </c>
      <c r="D102" s="30">
        <f t="shared" si="18"/>
        <v>0.14760441219692569</v>
      </c>
      <c r="E102" s="30">
        <f>1.96*D102</f>
        <v>0.28930464790597432</v>
      </c>
    </row>
    <row r="103" spans="1:5" x14ac:dyDescent="0.2">
      <c r="A103" s="26" t="s">
        <v>11</v>
      </c>
      <c r="B103" s="30">
        <f>AVERAGE(Data!I12,Data!I26,Data!I41,Data!I55,Data!I70,Data!I85,Data!I100,Data!I115,Data!I130,Data!I145,Data!I160)</f>
        <v>1.1275555555555554</v>
      </c>
      <c r="C103" s="30">
        <f>STDEV(Data!I12,Data!I26,Data!I41,Data!I55,Data!I70,Data!I85,Data!I100,Data!I115,Data!I130,Data!I145,Data!I160)</f>
        <v>0.2650142029736855</v>
      </c>
      <c r="D103" s="30">
        <f t="shared" si="18"/>
        <v>9.3696670016720551E-2</v>
      </c>
      <c r="E103" s="30">
        <f>1.96*D103</f>
        <v>0.18364547323277228</v>
      </c>
    </row>
    <row r="104" spans="1:5" x14ac:dyDescent="0.2">
      <c r="A104" s="31" t="s">
        <v>12</v>
      </c>
      <c r="B104" s="32">
        <f>AVERAGE(Data!I13,Data!I27,Data!I42,Data!I56,Data!I71,Data!I86,Data!I101,Data!I116,Data!I131,Data!I146,Data!I161)</f>
        <v>1.4971111111111113</v>
      </c>
      <c r="C104" s="32">
        <f>STDEV(Data!I13,Data!I27,Data!I42,Data!I56,Data!I71,Data!I86,Data!I101,Data!I116,Data!I131,Data!I146,Data!I161)</f>
        <v>0.26966666666666539</v>
      </c>
      <c r="D104" s="32">
        <f t="shared" si="18"/>
        <v>9.5341564329985695E-2</v>
      </c>
      <c r="E104" s="32">
        <f>1.96*D104</f>
        <v>0.18686946608677196</v>
      </c>
    </row>
    <row r="105" spans="1:5" x14ac:dyDescent="0.2">
      <c r="B105" s="30"/>
      <c r="C105" s="30"/>
      <c r="D105" s="30"/>
      <c r="E105" s="30"/>
    </row>
    <row r="106" spans="1:5" ht="15.75" x14ac:dyDescent="0.25">
      <c r="A106" s="195" t="s">
        <v>28</v>
      </c>
      <c r="B106" s="196"/>
      <c r="C106" s="196"/>
      <c r="D106" s="196"/>
      <c r="E106" s="196"/>
    </row>
    <row r="107" spans="1:5" s="29" customFormat="1" ht="30" customHeight="1" thickBot="1" x14ac:dyDescent="0.25">
      <c r="A107" s="27" t="s">
        <v>0</v>
      </c>
      <c r="B107" s="28" t="s">
        <v>55</v>
      </c>
      <c r="C107" s="28" t="s">
        <v>20</v>
      </c>
      <c r="D107" s="28" t="s">
        <v>21</v>
      </c>
      <c r="E107" s="28" t="s">
        <v>56</v>
      </c>
    </row>
    <row r="108" spans="1:5" ht="13.5" thickTop="1" x14ac:dyDescent="0.2">
      <c r="A108" s="26" t="s">
        <v>15</v>
      </c>
      <c r="B108" s="30"/>
      <c r="C108" s="30"/>
      <c r="D108" s="30"/>
      <c r="E108" s="30"/>
    </row>
    <row r="109" spans="1:5" x14ac:dyDescent="0.2">
      <c r="A109" s="26" t="s">
        <v>17</v>
      </c>
      <c r="B109" s="30">
        <f>AVERAGE(Data!J3,Data!J17,Data!J32,Data!J46,Data!J61,Data!J76,Data!J91,Data!J106,Data!J121,Data!J136,Data!J151)</f>
        <v>8.8333333333333339</v>
      </c>
      <c r="C109" s="30">
        <f>STDEV(Data!J3,Data!J17,Data!J32,Data!J46,Data!J61,Data!J76,Data!J91,Data!J106,Data!J121,Data!J136,Data!J151)</f>
        <v>19.981241202688086</v>
      </c>
      <c r="D109" s="30">
        <f>C109/SQRT(8)</f>
        <v>7.0644355754723955</v>
      </c>
      <c r="E109" s="30">
        <f t="shared" ref="E109:E114" si="19">1.96*D109</f>
        <v>13.846293727925895</v>
      </c>
    </row>
    <row r="110" spans="1:5" x14ac:dyDescent="0.2">
      <c r="A110" s="26" t="s">
        <v>110</v>
      </c>
      <c r="B110" s="30">
        <f>AVERAGE(Data!J4,Data!J18,Data!J33,Data!J47,Data!J62,Data!J77,Data!J92,Data!J107,Data!J122,Data!J137,Data!J152)</f>
        <v>25.166666666666668</v>
      </c>
      <c r="C110" s="30">
        <f>STDEV(Data!J4,Data!J18,Data!J33,Data!J47,Data!J62,Data!J77,Data!J92,Data!J107,Data!J122,Data!J137,Data!J152)</f>
        <v>55.940816940763391</v>
      </c>
      <c r="D110" s="30">
        <f t="shared" ref="D110:D114" si="20">C110/SQRT(8)</f>
        <v>19.778065501964544</v>
      </c>
      <c r="E110" s="30">
        <f t="shared" si="19"/>
        <v>38.765008383850507</v>
      </c>
    </row>
    <row r="111" spans="1:5" x14ac:dyDescent="0.2">
      <c r="A111" s="26" t="s">
        <v>14</v>
      </c>
      <c r="B111" s="30">
        <f>AVERAGE(Data!J5,Data!J19,Data!J34,Data!J48,Data!J63,Data!J78,Data!J93,Data!J108,Data!J123,Data!J138,Data!J153)</f>
        <v>58.611111111111114</v>
      </c>
      <c r="C111" s="30">
        <f>STDEV(Data!J5,Data!J19,Data!J34,Data!J48,Data!J63,Data!J78,Data!J93,Data!J108,Data!J123,Data!J138,Data!J153)</f>
        <v>108.44318148740894</v>
      </c>
      <c r="D111" s="30">
        <f t="shared" si="20"/>
        <v>38.340454501595161</v>
      </c>
      <c r="E111" s="30">
        <f t="shared" si="19"/>
        <v>75.147290823126511</v>
      </c>
    </row>
    <row r="112" spans="1:5" x14ac:dyDescent="0.2">
      <c r="A112" s="26" t="s">
        <v>13</v>
      </c>
      <c r="B112" s="30">
        <f>AVERAGE(Data!J6,Data!J20,Data!J35,Data!J49,Data!J64,Data!J79,Data!J94,Data!J109,Data!J124,Data!J139,Data!J154)</f>
        <v>34.5</v>
      </c>
      <c r="C112" s="30">
        <f>STDEV(Data!J6,Data!J20,Data!J35,Data!J49,Data!J64,Data!J79,Data!J94,Data!J109,Data!J124,Data!J139,Data!J154)</f>
        <v>72.384390582500586</v>
      </c>
      <c r="D112" s="30">
        <f t="shared" si="20"/>
        <v>25.591746716470915</v>
      </c>
      <c r="E112" s="30">
        <f t="shared" si="19"/>
        <v>50.159823564282995</v>
      </c>
    </row>
    <row r="113" spans="1:5" x14ac:dyDescent="0.2">
      <c r="A113" s="26" t="s">
        <v>9</v>
      </c>
      <c r="B113" s="30">
        <f>AVERAGE(Data!J7,Data!J21,Data!J36,Data!J50,Data!J65,Data!J80,Data!J95,Data!J110,Data!J125,Data!J140,Data!J155)</f>
        <v>15.666666666666666</v>
      </c>
      <c r="C113" s="30">
        <f>STDEV(Data!J7,Data!J21,Data!J36,Data!J50,Data!J65,Data!J80,Data!J95,Data!J110,Data!J125,Data!J140,Data!J155)</f>
        <v>32.279056677666404</v>
      </c>
      <c r="D113" s="30">
        <f t="shared" si="20"/>
        <v>11.412369933541411</v>
      </c>
      <c r="E113" s="30">
        <f t="shared" si="19"/>
        <v>22.368245069741167</v>
      </c>
    </row>
    <row r="114" spans="1:5" x14ac:dyDescent="0.2">
      <c r="A114" s="26" t="s">
        <v>8</v>
      </c>
      <c r="B114" s="30">
        <f>AVERAGE(Data!J8,Data!J22,Data!J37,Data!J51,Data!J66,Data!J81,Data!J96,Data!J111,Data!J126,Data!J141,Data!J156)</f>
        <v>12.388888888888889</v>
      </c>
      <c r="C114" s="30">
        <f>STDEV(Data!J8,Data!J22,Data!J37,Data!J51,Data!J66,Data!J81,Data!J96,Data!J111,Data!J126,Data!J141,Data!J156)</f>
        <v>20.606094028493395</v>
      </c>
      <c r="D114" s="30">
        <f t="shared" si="20"/>
        <v>7.2853544106576509</v>
      </c>
      <c r="E114" s="30">
        <f t="shared" si="19"/>
        <v>14.279294644888996</v>
      </c>
    </row>
    <row r="115" spans="1:5" ht="5.0999999999999996" customHeight="1" x14ac:dyDescent="0.2">
      <c r="B115" s="30"/>
      <c r="C115" s="30"/>
    </row>
    <row r="116" spans="1:5" x14ac:dyDescent="0.2">
      <c r="A116" s="26" t="s">
        <v>16</v>
      </c>
      <c r="B116" s="30">
        <f>AVERAGE(Data!J10,Data!J24,Data!J39,Data!J53,Data!J68,Data!J83,Data!J98,Data!J113,Data!J128,Data!J143,Data!J158)</f>
        <v>5.5555555555555554</v>
      </c>
      <c r="C116" s="30">
        <f>STDEV(Data!J10,Data!J24,Data!J39,Data!J53,Data!J68,Data!J83,Data!J98,Data!J113,Data!J128,Data!J143,Data!J158)</f>
        <v>7.6585101539253557</v>
      </c>
      <c r="D116" s="30">
        <f t="shared" ref="D116:D119" si="21">C116/SQRT(8)</f>
        <v>2.7076922318133243</v>
      </c>
      <c r="E116" s="30">
        <f>1.96*D116</f>
        <v>5.3070767743541154</v>
      </c>
    </row>
    <row r="117" spans="1:5" x14ac:dyDescent="0.2">
      <c r="A117" s="26" t="s">
        <v>10</v>
      </c>
      <c r="B117" s="30">
        <f>AVERAGE(Data!J11,Data!J25,Data!J40,Data!J54,Data!J69,Data!J84,Data!J99,Data!J114,Data!J129,Data!J144,Data!J159)</f>
        <v>2</v>
      </c>
      <c r="C117" s="30">
        <f>STDEV(Data!J11,Data!J25,Data!J40,Data!J54,Data!J69,Data!J84,Data!J99,Data!J114,Data!J129,Data!J144,Data!J159)</f>
        <v>4</v>
      </c>
      <c r="D117" s="30">
        <f t="shared" si="21"/>
        <v>1.4142135623730949</v>
      </c>
      <c r="E117" s="30">
        <f>1.96*D117</f>
        <v>2.7718585822512658</v>
      </c>
    </row>
    <row r="118" spans="1:5" x14ac:dyDescent="0.2">
      <c r="A118" s="26" t="s">
        <v>11</v>
      </c>
      <c r="B118" s="30">
        <f>AVERAGE(Data!J12,Data!J26,Data!J41,Data!J55,Data!J70,Data!J85,Data!J100,Data!J115,Data!J130,Data!J145,Data!J160)</f>
        <v>4.166666666666667</v>
      </c>
      <c r="C118" s="30">
        <f>STDEV(Data!J12,Data!J26,Data!J41,Data!J55,Data!J70,Data!J85,Data!J100,Data!J115,Data!J130,Data!J145,Data!J160)</f>
        <v>10.142731387550397</v>
      </c>
      <c r="D118" s="30">
        <f t="shared" si="21"/>
        <v>3.5859970719452625</v>
      </c>
      <c r="E118" s="30">
        <f>1.96*D118</f>
        <v>7.0285542610127143</v>
      </c>
    </row>
    <row r="119" spans="1:5" x14ac:dyDescent="0.2">
      <c r="A119" s="31" t="s">
        <v>12</v>
      </c>
      <c r="B119" s="32">
        <f>AVERAGE(Data!J13,Data!J27,Data!J42,Data!J56,Data!J71,Data!J86,Data!J101,Data!J116,Data!J131,Data!J146,Data!J161)</f>
        <v>9.8888888888888893</v>
      </c>
      <c r="C119" s="32">
        <f>STDEV(Data!J13,Data!J27,Data!J42,Data!J56,Data!J71,Data!J86,Data!J101,Data!J116,Data!J131,Data!J146,Data!J161)</f>
        <v>29.666666666666668</v>
      </c>
      <c r="D119" s="32">
        <f t="shared" si="21"/>
        <v>10.488750587600455</v>
      </c>
      <c r="E119" s="32">
        <f>1.96*D119</f>
        <v>20.557951151696891</v>
      </c>
    </row>
  </sheetData>
  <mergeCells count="8">
    <mergeCell ref="A76:E76"/>
    <mergeCell ref="A91:E91"/>
    <mergeCell ref="A106:E106"/>
    <mergeCell ref="A1:E1"/>
    <mergeCell ref="A16:E16"/>
    <mergeCell ref="A31:E31"/>
    <mergeCell ref="A46:E46"/>
    <mergeCell ref="A61:E61"/>
  </mergeCells>
  <pageMargins left="0.7" right="0.7" top="0.75" bottom="0.75" header="0.3" footer="0.3"/>
  <pageSetup scale="8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22" workbookViewId="0">
      <selection activeCell="L65" sqref="L65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11</v>
      </c>
      <c r="C2" s="7"/>
      <c r="D2" s="7">
        <v>10.25</v>
      </c>
      <c r="E2" s="9">
        <v>58</v>
      </c>
      <c r="F2" s="7"/>
      <c r="G2" s="9">
        <v>7.1</v>
      </c>
      <c r="H2" s="5">
        <v>14</v>
      </c>
      <c r="I2" s="7"/>
      <c r="J2" s="9"/>
      <c r="K2" s="8" t="s">
        <v>129</v>
      </c>
    </row>
    <row r="3" spans="1:11" x14ac:dyDescent="0.2">
      <c r="A3" s="2">
        <v>40476</v>
      </c>
      <c r="B3" s="1" t="s">
        <v>11</v>
      </c>
      <c r="C3" s="7"/>
      <c r="D3" s="7">
        <v>10.9</v>
      </c>
      <c r="E3" s="9">
        <v>57</v>
      </c>
      <c r="F3" s="7"/>
      <c r="G3" s="9">
        <v>6.9</v>
      </c>
      <c r="H3" s="5">
        <v>461</v>
      </c>
      <c r="I3" s="7">
        <v>0.78</v>
      </c>
      <c r="J3" s="9">
        <v>0.7</v>
      </c>
      <c r="K3" s="8" t="s">
        <v>79</v>
      </c>
    </row>
    <row r="4" spans="1:11" x14ac:dyDescent="0.2">
      <c r="A4" s="2">
        <v>40504</v>
      </c>
      <c r="B4" s="1" t="s">
        <v>11</v>
      </c>
      <c r="C4" s="7">
        <v>0.01</v>
      </c>
      <c r="D4" s="7">
        <v>12.12</v>
      </c>
      <c r="E4" s="9">
        <v>43</v>
      </c>
      <c r="F4" s="7"/>
      <c r="G4" s="9">
        <v>6.7</v>
      </c>
      <c r="H4" s="5">
        <v>30</v>
      </c>
      <c r="I4" s="7">
        <v>1.17</v>
      </c>
      <c r="J4" s="9">
        <v>0</v>
      </c>
      <c r="K4" s="8" t="s">
        <v>117</v>
      </c>
    </row>
    <row r="5" spans="1:11" x14ac:dyDescent="0.2">
      <c r="A5" s="2">
        <v>40540</v>
      </c>
      <c r="B5" s="1" t="s">
        <v>11</v>
      </c>
      <c r="C5" s="7">
        <v>0.02</v>
      </c>
      <c r="D5" s="7">
        <v>13.04</v>
      </c>
      <c r="E5" s="9">
        <v>28</v>
      </c>
      <c r="F5" s="7"/>
      <c r="G5" s="9">
        <v>6.5</v>
      </c>
      <c r="H5" s="5">
        <v>461</v>
      </c>
      <c r="I5" s="7">
        <v>0.81</v>
      </c>
      <c r="J5" s="9">
        <v>30.5</v>
      </c>
      <c r="K5" s="8" t="s">
        <v>98</v>
      </c>
    </row>
    <row r="6" spans="1:11" x14ac:dyDescent="0.2">
      <c r="A6" s="2">
        <v>40569</v>
      </c>
      <c r="B6" s="1" t="s">
        <v>11</v>
      </c>
      <c r="C6" s="7">
        <v>0.01</v>
      </c>
      <c r="D6" s="7">
        <v>12.28</v>
      </c>
      <c r="E6" s="9">
        <v>37</v>
      </c>
      <c r="F6" s="7"/>
      <c r="G6" s="9">
        <v>6.6</v>
      </c>
      <c r="H6" s="5">
        <v>5</v>
      </c>
      <c r="I6" s="7">
        <v>1.46</v>
      </c>
      <c r="J6" s="9">
        <v>0</v>
      </c>
      <c r="K6" s="8" t="s">
        <v>202</v>
      </c>
    </row>
    <row r="7" spans="1:11" x14ac:dyDescent="0.2">
      <c r="A7" s="2">
        <v>40597</v>
      </c>
      <c r="B7" s="1" t="s">
        <v>11</v>
      </c>
      <c r="C7" s="7">
        <v>0</v>
      </c>
      <c r="D7" s="7">
        <v>12.36</v>
      </c>
      <c r="E7" s="9">
        <v>40</v>
      </c>
      <c r="F7" s="7"/>
      <c r="G7" s="9">
        <v>6.7</v>
      </c>
      <c r="H7" s="5">
        <v>5</v>
      </c>
      <c r="I7" s="7">
        <v>1.28</v>
      </c>
      <c r="J7" s="9">
        <v>0</v>
      </c>
      <c r="K7" s="8" t="s">
        <v>201</v>
      </c>
    </row>
    <row r="8" spans="1:11" x14ac:dyDescent="0.2">
      <c r="A8" s="2">
        <v>40625</v>
      </c>
      <c r="B8" s="1" t="s">
        <v>11</v>
      </c>
      <c r="C8" s="7">
        <v>0</v>
      </c>
      <c r="D8" s="7">
        <v>12.76</v>
      </c>
      <c r="E8" s="9">
        <v>38</v>
      </c>
      <c r="F8" s="7"/>
      <c r="G8" s="9">
        <v>6.6</v>
      </c>
      <c r="H8" s="5">
        <v>11</v>
      </c>
      <c r="I8" s="7">
        <v>1.42</v>
      </c>
      <c r="J8" s="9">
        <v>0</v>
      </c>
      <c r="K8" s="8" t="s">
        <v>200</v>
      </c>
    </row>
    <row r="9" spans="1:11" x14ac:dyDescent="0.2">
      <c r="A9" s="2">
        <v>40653</v>
      </c>
      <c r="B9" s="8" t="s">
        <v>11</v>
      </c>
      <c r="C9" s="37">
        <v>0</v>
      </c>
      <c r="D9" s="37">
        <v>12.07</v>
      </c>
      <c r="E9" s="38">
        <v>36</v>
      </c>
      <c r="F9" s="37"/>
      <c r="G9" s="38">
        <v>6.37</v>
      </c>
      <c r="H9" s="39">
        <v>15.8</v>
      </c>
      <c r="I9" s="37">
        <v>1.34</v>
      </c>
      <c r="J9" s="38">
        <v>0</v>
      </c>
      <c r="K9" s="8" t="s">
        <v>171</v>
      </c>
    </row>
    <row r="10" spans="1:11" x14ac:dyDescent="0.2">
      <c r="A10" s="140">
        <v>40694</v>
      </c>
      <c r="B10" s="8" t="s">
        <v>11</v>
      </c>
      <c r="C10" s="37">
        <v>1.4E-2</v>
      </c>
      <c r="D10" s="37">
        <v>10.81</v>
      </c>
      <c r="E10" s="38">
        <v>37</v>
      </c>
      <c r="F10" s="37"/>
      <c r="G10" s="38">
        <v>6.57</v>
      </c>
      <c r="H10" s="39">
        <v>219</v>
      </c>
      <c r="I10" s="37">
        <v>1</v>
      </c>
      <c r="J10" s="38">
        <v>0</v>
      </c>
      <c r="K10" s="8" t="s">
        <v>198</v>
      </c>
    </row>
    <row r="11" spans="1:11" x14ac:dyDescent="0.2">
      <c r="A11" s="140">
        <v>40714</v>
      </c>
      <c r="B11" s="8" t="s">
        <v>11</v>
      </c>
      <c r="C11" s="37">
        <v>1.4E-2</v>
      </c>
      <c r="D11" s="37">
        <v>10.24</v>
      </c>
      <c r="E11" s="38">
        <v>44</v>
      </c>
      <c r="F11" s="37"/>
      <c r="G11" s="38">
        <v>6.44</v>
      </c>
      <c r="H11" s="39">
        <v>59.4</v>
      </c>
      <c r="I11" s="37">
        <v>0.88900000000000001</v>
      </c>
      <c r="J11" s="38">
        <v>0</v>
      </c>
      <c r="K11" s="8" t="s">
        <v>199</v>
      </c>
    </row>
    <row r="12" spans="1:11" x14ac:dyDescent="0.2">
      <c r="A12" s="1"/>
      <c r="B12" s="3" t="s">
        <v>47</v>
      </c>
      <c r="C12" s="6">
        <f>AVERAGE(C2:C11)</f>
        <v>8.5000000000000006E-3</v>
      </c>
      <c r="D12" s="6">
        <f t="shared" ref="D12:J12" si="0">AVERAGE(D2:D11)</f>
        <v>11.683</v>
      </c>
      <c r="E12" s="6">
        <f t="shared" si="0"/>
        <v>41.8</v>
      </c>
      <c r="F12" s="6" t="e">
        <f t="shared" si="0"/>
        <v>#DIV/0!</v>
      </c>
      <c r="G12" s="6">
        <f t="shared" si="0"/>
        <v>6.6480000000000006</v>
      </c>
      <c r="H12" s="6">
        <f t="shared" si="0"/>
        <v>128.12</v>
      </c>
      <c r="I12" s="6">
        <f t="shared" si="0"/>
        <v>1.1276666666666666</v>
      </c>
      <c r="J12" s="6">
        <f t="shared" si="0"/>
        <v>3.4666666666666668</v>
      </c>
      <c r="K12" s="1"/>
    </row>
    <row r="13" spans="1:11" x14ac:dyDescent="0.2">
      <c r="A13" s="1"/>
      <c r="B13" s="3" t="s">
        <v>48</v>
      </c>
      <c r="C13" s="6">
        <f>STDEV(C2:C11)</f>
        <v>7.6904393335398688E-3</v>
      </c>
      <c r="D13" s="6">
        <f t="shared" ref="D13:J13" si="1">STDEV(D2:D11)</f>
        <v>1.0364367376309613</v>
      </c>
      <c r="E13" s="6">
        <f t="shared" si="1"/>
        <v>9.3547373619525498</v>
      </c>
      <c r="F13" s="6" t="e">
        <f t="shared" si="1"/>
        <v>#DIV/0!</v>
      </c>
      <c r="G13" s="6">
        <f t="shared" si="1"/>
        <v>0.21765415992655252</v>
      </c>
      <c r="H13" s="6">
        <f t="shared" si="1"/>
        <v>186.75612618242718</v>
      </c>
      <c r="I13" s="6">
        <f t="shared" si="1"/>
        <v>0.26481880597872975</v>
      </c>
      <c r="J13" s="6">
        <f t="shared" si="1"/>
        <v>10.140142997019323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49" workbookViewId="0">
      <selection activeCell="K87" sqref="K87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10</v>
      </c>
      <c r="C2" s="7"/>
      <c r="D2" s="7">
        <v>9.07</v>
      </c>
      <c r="E2" s="9">
        <v>42</v>
      </c>
      <c r="F2" s="7"/>
      <c r="G2" s="9">
        <v>6.8</v>
      </c>
      <c r="H2" s="5">
        <v>11</v>
      </c>
      <c r="I2" s="7"/>
      <c r="J2" s="9"/>
      <c r="K2" s="8" t="s">
        <v>128</v>
      </c>
    </row>
    <row r="3" spans="1:11" x14ac:dyDescent="0.2">
      <c r="A3" s="2">
        <v>40476</v>
      </c>
      <c r="B3" s="1" t="s">
        <v>10</v>
      </c>
      <c r="C3" s="7"/>
      <c r="D3" s="7">
        <v>10.25</v>
      </c>
      <c r="E3" s="9">
        <v>40</v>
      </c>
      <c r="F3" s="7"/>
      <c r="G3" s="9">
        <v>6.9</v>
      </c>
      <c r="H3" s="5">
        <v>26</v>
      </c>
      <c r="I3" s="7">
        <v>0.38</v>
      </c>
      <c r="J3" s="9">
        <v>0</v>
      </c>
      <c r="K3" s="8" t="s">
        <v>78</v>
      </c>
    </row>
    <row r="4" spans="1:11" x14ac:dyDescent="0.2">
      <c r="A4" s="2">
        <v>40504</v>
      </c>
      <c r="B4" s="1" t="s">
        <v>10</v>
      </c>
      <c r="C4" s="7">
        <v>0.01</v>
      </c>
      <c r="D4" s="7">
        <v>11.75</v>
      </c>
      <c r="E4" s="9">
        <v>33</v>
      </c>
      <c r="F4" s="7"/>
      <c r="G4" s="9">
        <v>6.5</v>
      </c>
      <c r="H4" s="5">
        <v>36</v>
      </c>
      <c r="I4" s="7">
        <v>1.36</v>
      </c>
      <c r="J4" s="9">
        <v>0</v>
      </c>
      <c r="K4" s="8" t="s">
        <v>118</v>
      </c>
    </row>
    <row r="5" spans="1:11" x14ac:dyDescent="0.2">
      <c r="A5" s="2">
        <v>40540</v>
      </c>
      <c r="B5" s="1" t="s">
        <v>10</v>
      </c>
      <c r="C5" s="7">
        <v>0</v>
      </c>
      <c r="D5" s="7">
        <v>13.62</v>
      </c>
      <c r="E5" s="9">
        <v>32</v>
      </c>
      <c r="F5" s="7"/>
      <c r="G5" s="9">
        <v>6.2</v>
      </c>
      <c r="H5" s="5">
        <v>20</v>
      </c>
      <c r="I5" s="7">
        <v>1.42</v>
      </c>
      <c r="J5" s="9">
        <v>10</v>
      </c>
      <c r="K5" s="8" t="s">
        <v>102</v>
      </c>
    </row>
    <row r="6" spans="1:11" x14ac:dyDescent="0.2">
      <c r="A6" s="2">
        <v>40569</v>
      </c>
      <c r="B6" s="1" t="s">
        <v>10</v>
      </c>
      <c r="C6" s="7">
        <v>0</v>
      </c>
      <c r="D6" s="7">
        <v>11.78</v>
      </c>
      <c r="E6" s="9">
        <v>34</v>
      </c>
      <c r="F6" s="7"/>
      <c r="G6" s="9">
        <v>6.5</v>
      </c>
      <c r="H6" s="5">
        <v>2</v>
      </c>
      <c r="I6" s="7">
        <v>1.68</v>
      </c>
      <c r="J6" s="9">
        <v>0</v>
      </c>
      <c r="K6" s="8" t="s">
        <v>203</v>
      </c>
    </row>
    <row r="7" spans="1:11" x14ac:dyDescent="0.2">
      <c r="A7" s="2">
        <v>40597</v>
      </c>
      <c r="B7" s="1" t="s">
        <v>10</v>
      </c>
      <c r="C7" s="7">
        <v>0</v>
      </c>
      <c r="D7" s="7">
        <v>11.75</v>
      </c>
      <c r="E7" s="9">
        <v>35</v>
      </c>
      <c r="F7" s="7"/>
      <c r="G7" s="9">
        <v>6.7</v>
      </c>
      <c r="H7" s="5">
        <v>6</v>
      </c>
      <c r="I7" s="7">
        <v>1.56</v>
      </c>
      <c r="J7" s="9">
        <v>8</v>
      </c>
      <c r="K7" s="8" t="s">
        <v>204</v>
      </c>
    </row>
    <row r="8" spans="1:11" x14ac:dyDescent="0.2">
      <c r="A8" s="2">
        <v>40625</v>
      </c>
      <c r="B8" s="1" t="s">
        <v>10</v>
      </c>
      <c r="C8" s="7">
        <v>0</v>
      </c>
      <c r="D8" s="7">
        <v>11.77</v>
      </c>
      <c r="E8" s="9">
        <v>34</v>
      </c>
      <c r="F8" s="7"/>
      <c r="G8" s="9">
        <v>6.6</v>
      </c>
      <c r="H8" s="5">
        <v>2</v>
      </c>
      <c r="I8" s="7">
        <v>1.72</v>
      </c>
      <c r="J8" s="9">
        <v>0</v>
      </c>
      <c r="K8" s="8" t="s">
        <v>205</v>
      </c>
    </row>
    <row r="9" spans="1:11" x14ac:dyDescent="0.2">
      <c r="A9" s="140">
        <v>40653</v>
      </c>
      <c r="B9" s="8" t="s">
        <v>10</v>
      </c>
      <c r="C9" s="141">
        <v>0</v>
      </c>
      <c r="D9" s="141">
        <v>10.71</v>
      </c>
      <c r="E9" s="142">
        <v>34</v>
      </c>
      <c r="F9" s="141"/>
      <c r="G9" s="142">
        <v>6.5</v>
      </c>
      <c r="H9" s="143">
        <v>2</v>
      </c>
      <c r="I9" s="141">
        <v>1.59</v>
      </c>
      <c r="J9" s="142">
        <v>0</v>
      </c>
      <c r="K9" s="8" t="s">
        <v>170</v>
      </c>
    </row>
    <row r="10" spans="1:11" x14ac:dyDescent="0.2">
      <c r="A10" s="140">
        <v>40694</v>
      </c>
      <c r="B10" s="8" t="s">
        <v>10</v>
      </c>
      <c r="C10" s="37">
        <v>0</v>
      </c>
      <c r="D10" s="37">
        <v>10.38</v>
      </c>
      <c r="E10" s="38">
        <v>33</v>
      </c>
      <c r="F10" s="37"/>
      <c r="G10" s="38">
        <v>6.3</v>
      </c>
      <c r="H10" s="39">
        <v>3.1</v>
      </c>
      <c r="I10" s="37">
        <v>1.31</v>
      </c>
      <c r="J10" s="38">
        <v>0</v>
      </c>
      <c r="K10" s="8" t="s">
        <v>206</v>
      </c>
    </row>
    <row r="11" spans="1:11" x14ac:dyDescent="0.2">
      <c r="A11" s="140">
        <v>40714</v>
      </c>
      <c r="B11" s="8" t="s">
        <v>10</v>
      </c>
      <c r="C11" s="37">
        <v>1.9E-2</v>
      </c>
      <c r="D11" s="37">
        <v>9.49</v>
      </c>
      <c r="E11" s="38">
        <v>36</v>
      </c>
      <c r="F11" s="37"/>
      <c r="G11" s="38">
        <v>6.28</v>
      </c>
      <c r="H11" s="39">
        <v>2</v>
      </c>
      <c r="I11" s="37">
        <v>1.03</v>
      </c>
      <c r="J11" s="38">
        <v>0</v>
      </c>
      <c r="K11" s="8" t="s">
        <v>207</v>
      </c>
    </row>
    <row r="12" spans="1:11" x14ac:dyDescent="0.2">
      <c r="A12" s="1"/>
      <c r="B12" s="3" t="s">
        <v>47</v>
      </c>
      <c r="C12" s="6">
        <f>AVERAGE(C2:C11)</f>
        <v>3.6249999999999998E-3</v>
      </c>
      <c r="D12" s="6">
        <f t="shared" ref="D12:J12" si="0">AVERAGE(D2:D11)</f>
        <v>11.056999999999999</v>
      </c>
      <c r="E12" s="6">
        <f t="shared" si="0"/>
        <v>35.299999999999997</v>
      </c>
      <c r="F12" s="6" t="e">
        <f t="shared" si="0"/>
        <v>#DIV/0!</v>
      </c>
      <c r="G12" s="6">
        <f t="shared" si="0"/>
        <v>6.5280000000000005</v>
      </c>
      <c r="H12" s="6">
        <f t="shared" si="0"/>
        <v>11.01</v>
      </c>
      <c r="I12" s="6">
        <f t="shared" si="0"/>
        <v>1.338888888888889</v>
      </c>
      <c r="J12" s="6">
        <f t="shared" si="0"/>
        <v>2</v>
      </c>
      <c r="K12" s="1"/>
    </row>
    <row r="13" spans="1:11" x14ac:dyDescent="0.2">
      <c r="A13" s="1"/>
      <c r="B13" s="3" t="s">
        <v>48</v>
      </c>
      <c r="C13" s="6">
        <f>STDEV(C2:C11)</f>
        <v>7.1301672991792922E-3</v>
      </c>
      <c r="D13" s="6">
        <f t="shared" ref="D13:J13" si="1">STDEV(D2:D11)</f>
        <v>1.3414010088958128</v>
      </c>
      <c r="E13" s="6">
        <f t="shared" si="1"/>
        <v>3.2335051500740741</v>
      </c>
      <c r="F13" s="6" t="e">
        <f t="shared" si="1"/>
        <v>#DIV/0!</v>
      </c>
      <c r="G13" s="6">
        <f t="shared" si="1"/>
        <v>0.22865792014370384</v>
      </c>
      <c r="H13" s="6">
        <f t="shared" si="1"/>
        <v>12.212966697553695</v>
      </c>
      <c r="I13" s="6">
        <f t="shared" si="1"/>
        <v>0.41777519207237668</v>
      </c>
      <c r="J13" s="6">
        <f t="shared" si="1"/>
        <v>4</v>
      </c>
      <c r="K13" s="1"/>
    </row>
    <row r="14" spans="1:11" x14ac:dyDescent="0.2">
      <c r="A14" s="1"/>
      <c r="B14" s="1"/>
      <c r="C14" s="7"/>
      <c r="D14" s="7"/>
      <c r="E14" s="9"/>
      <c r="F14" s="7"/>
      <c r="G14" s="9"/>
      <c r="H14" s="5"/>
      <c r="I14" s="7"/>
      <c r="J14" s="9"/>
      <c r="K14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</sheetData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55" workbookViewId="0">
      <selection activeCell="L70" sqref="L70"/>
    </sheetView>
  </sheetViews>
  <sheetFormatPr defaultRowHeight="12.75" x14ac:dyDescent="0.2"/>
  <cols>
    <col min="1" max="1" width="19.85546875" bestFit="1" customWidth="1"/>
    <col min="2" max="2" width="27.140625" bestFit="1" customWidth="1"/>
    <col min="3" max="3" width="12.42578125" customWidth="1"/>
    <col min="4" max="4" width="22.7109375" bestFit="1" customWidth="1"/>
    <col min="5" max="5" width="15.28515625" bestFit="1" customWidth="1"/>
    <col min="6" max="6" width="13.42578125" bestFit="1" customWidth="1"/>
    <col min="7" max="7" width="10.140625" bestFit="1" customWidth="1"/>
    <col min="8" max="8" width="20.5703125" customWidth="1"/>
    <col min="9" max="9" width="15.28515625" bestFit="1" customWidth="1"/>
    <col min="10" max="10" width="21.140625" bestFit="1" customWidth="1"/>
  </cols>
  <sheetData>
    <row r="1" spans="1:11" s="10" customFormat="1" ht="39" thickBot="1" x14ac:dyDescent="0.25">
      <c r="A1" s="17" t="s">
        <v>18</v>
      </c>
      <c r="B1" s="17" t="s">
        <v>0</v>
      </c>
      <c r="C1" s="18" t="s">
        <v>51</v>
      </c>
      <c r="D1" s="18" t="s">
        <v>6</v>
      </c>
      <c r="E1" s="19" t="s">
        <v>1</v>
      </c>
      <c r="F1" s="18" t="s">
        <v>2</v>
      </c>
      <c r="G1" s="19" t="s">
        <v>3</v>
      </c>
      <c r="H1" s="20" t="s">
        <v>4</v>
      </c>
      <c r="I1" s="18" t="s">
        <v>5</v>
      </c>
      <c r="J1" s="19" t="s">
        <v>7</v>
      </c>
      <c r="K1" s="17" t="s">
        <v>29</v>
      </c>
    </row>
    <row r="2" spans="1:11" ht="13.5" thickTop="1" x14ac:dyDescent="0.2">
      <c r="A2" s="2">
        <v>40450</v>
      </c>
      <c r="B2" s="1" t="s">
        <v>16</v>
      </c>
      <c r="C2" s="7"/>
      <c r="D2" s="7">
        <v>9.9700000000000006</v>
      </c>
      <c r="E2" s="9">
        <v>42</v>
      </c>
      <c r="F2" s="7"/>
      <c r="G2" s="9">
        <v>6.9</v>
      </c>
      <c r="H2" s="5">
        <v>74</v>
      </c>
      <c r="I2" s="7"/>
      <c r="J2" s="9"/>
      <c r="K2" s="8" t="s">
        <v>127</v>
      </c>
    </row>
    <row r="3" spans="1:11" x14ac:dyDescent="0.2">
      <c r="A3" s="2">
        <v>40476</v>
      </c>
      <c r="B3" s="1" t="s">
        <v>16</v>
      </c>
      <c r="C3" s="7"/>
      <c r="D3" s="7">
        <v>10.45</v>
      </c>
      <c r="E3" s="9">
        <v>42</v>
      </c>
      <c r="F3" s="7"/>
      <c r="G3" s="9">
        <v>6.6</v>
      </c>
      <c r="H3" s="5">
        <v>517</v>
      </c>
      <c r="I3" s="7">
        <v>0.66</v>
      </c>
      <c r="J3" s="9">
        <v>12.5</v>
      </c>
      <c r="K3" s="8" t="s">
        <v>77</v>
      </c>
    </row>
    <row r="4" spans="1:11" x14ac:dyDescent="0.2">
      <c r="A4" s="2">
        <v>40504</v>
      </c>
      <c r="B4" s="1" t="s">
        <v>16</v>
      </c>
      <c r="C4" s="7">
        <v>0.01</v>
      </c>
      <c r="D4" s="7">
        <v>11.81</v>
      </c>
      <c r="E4" s="9">
        <v>36</v>
      </c>
      <c r="F4" s="7"/>
      <c r="G4" s="9">
        <v>6.6</v>
      </c>
      <c r="H4" s="5">
        <v>15</v>
      </c>
      <c r="I4" s="7">
        <v>1.26</v>
      </c>
      <c r="J4" s="9">
        <v>0</v>
      </c>
      <c r="K4" s="8" t="s">
        <v>119</v>
      </c>
    </row>
    <row r="5" spans="1:11" x14ac:dyDescent="0.2">
      <c r="A5" s="2">
        <v>40540</v>
      </c>
      <c r="B5" s="1" t="s">
        <v>16</v>
      </c>
      <c r="C5" s="7">
        <v>0.02</v>
      </c>
      <c r="D5" s="7">
        <v>13.65</v>
      </c>
      <c r="E5" s="9">
        <v>30</v>
      </c>
      <c r="F5" s="7"/>
      <c r="G5" s="9">
        <v>6.4</v>
      </c>
      <c r="H5" s="5">
        <v>248</v>
      </c>
      <c r="I5" s="7">
        <v>0.97</v>
      </c>
      <c r="J5" s="9">
        <v>21.5</v>
      </c>
      <c r="K5" s="8" t="s">
        <v>103</v>
      </c>
    </row>
    <row r="6" spans="1:11" x14ac:dyDescent="0.2">
      <c r="A6" s="2">
        <v>40569</v>
      </c>
      <c r="B6" s="1" t="s">
        <v>16</v>
      </c>
      <c r="C6" s="7">
        <v>0.01</v>
      </c>
      <c r="D6" s="7">
        <v>12.19</v>
      </c>
      <c r="E6" s="9">
        <v>33</v>
      </c>
      <c r="F6" s="7"/>
      <c r="G6" s="9">
        <v>6.5</v>
      </c>
      <c r="H6" s="5">
        <v>6</v>
      </c>
      <c r="I6" s="7">
        <v>1.31</v>
      </c>
      <c r="J6" s="9">
        <v>0</v>
      </c>
      <c r="K6" s="8" t="s">
        <v>208</v>
      </c>
    </row>
    <row r="7" spans="1:11" x14ac:dyDescent="0.2">
      <c r="A7" s="2">
        <v>40597</v>
      </c>
      <c r="B7" s="1" t="s">
        <v>16</v>
      </c>
      <c r="C7" s="7">
        <v>0</v>
      </c>
      <c r="D7" s="7">
        <v>11.72</v>
      </c>
      <c r="E7" s="9">
        <v>34</v>
      </c>
      <c r="F7" s="7"/>
      <c r="G7" s="9">
        <v>6.9</v>
      </c>
      <c r="H7" s="5">
        <v>4</v>
      </c>
      <c r="I7" s="7">
        <v>1.24</v>
      </c>
      <c r="J7" s="9">
        <v>0</v>
      </c>
      <c r="K7" s="8" t="s">
        <v>209</v>
      </c>
    </row>
    <row r="8" spans="1:11" x14ac:dyDescent="0.2">
      <c r="A8" s="2">
        <v>40625</v>
      </c>
      <c r="B8" s="1" t="s">
        <v>16</v>
      </c>
      <c r="C8" s="7">
        <v>0</v>
      </c>
      <c r="D8" s="7">
        <v>12.37</v>
      </c>
      <c r="E8" s="9">
        <v>33</v>
      </c>
      <c r="F8" s="7"/>
      <c r="G8" s="9">
        <v>6.2</v>
      </c>
      <c r="H8" s="5">
        <v>0</v>
      </c>
      <c r="I8" s="7">
        <v>1.32</v>
      </c>
      <c r="J8" s="9">
        <v>0</v>
      </c>
      <c r="K8" s="8" t="s">
        <v>210</v>
      </c>
    </row>
    <row r="9" spans="1:11" x14ac:dyDescent="0.2">
      <c r="A9" s="140">
        <v>40653</v>
      </c>
      <c r="B9" s="8" t="s">
        <v>16</v>
      </c>
      <c r="C9" s="141">
        <v>0</v>
      </c>
      <c r="D9" s="141">
        <v>11.67</v>
      </c>
      <c r="E9" s="142">
        <v>32</v>
      </c>
      <c r="F9" s="141"/>
      <c r="G9" s="142">
        <v>6.45</v>
      </c>
      <c r="H9" s="143">
        <v>9.6</v>
      </c>
      <c r="I9" s="141">
        <v>1.27</v>
      </c>
      <c r="J9" s="142">
        <v>0</v>
      </c>
      <c r="K9" s="8" t="s">
        <v>169</v>
      </c>
    </row>
    <row r="10" spans="1:11" x14ac:dyDescent="0.2">
      <c r="A10" s="140">
        <v>40694</v>
      </c>
      <c r="B10" s="8" t="s">
        <v>16</v>
      </c>
      <c r="C10" s="37">
        <v>1.4E-2</v>
      </c>
      <c r="D10" s="37">
        <v>10.23</v>
      </c>
      <c r="E10" s="38">
        <v>32</v>
      </c>
      <c r="F10" s="37"/>
      <c r="G10" s="38">
        <v>6.47</v>
      </c>
      <c r="H10" s="39">
        <v>6.3</v>
      </c>
      <c r="I10" s="37">
        <v>1.01</v>
      </c>
      <c r="J10" s="38">
        <v>7.5</v>
      </c>
      <c r="K10" s="8" t="s">
        <v>211</v>
      </c>
    </row>
    <row r="11" spans="1:11" x14ac:dyDescent="0.2">
      <c r="A11" s="140">
        <v>40714</v>
      </c>
      <c r="B11" s="8" t="s">
        <v>16</v>
      </c>
      <c r="C11" s="37">
        <v>2.1000000000000001E-2</v>
      </c>
      <c r="D11" s="37">
        <v>9.86</v>
      </c>
      <c r="E11" s="38">
        <v>35</v>
      </c>
      <c r="F11" s="37"/>
      <c r="G11" s="38">
        <v>6.52</v>
      </c>
      <c r="H11" s="39">
        <v>6.3</v>
      </c>
      <c r="I11" s="37">
        <v>0.91</v>
      </c>
      <c r="J11" s="38">
        <v>8.5</v>
      </c>
      <c r="K11" s="8" t="s">
        <v>212</v>
      </c>
    </row>
    <row r="12" spans="1:11" x14ac:dyDescent="0.2">
      <c r="A12" s="1"/>
      <c r="B12" s="3" t="s">
        <v>47</v>
      </c>
      <c r="C12" s="6">
        <f>AVERAGE(C2:C11)</f>
        <v>9.3749999999999997E-3</v>
      </c>
      <c r="D12" s="6">
        <f t="shared" ref="D12:J12" si="0">AVERAGE(D2:D11)</f>
        <v>11.392000000000001</v>
      </c>
      <c r="E12" s="6">
        <f t="shared" si="0"/>
        <v>34.9</v>
      </c>
      <c r="F12" s="6" t="e">
        <f t="shared" si="0"/>
        <v>#DIV/0!</v>
      </c>
      <c r="G12" s="6">
        <f t="shared" si="0"/>
        <v>6.5540000000000003</v>
      </c>
      <c r="H12" s="6">
        <f t="shared" si="0"/>
        <v>88.61999999999999</v>
      </c>
      <c r="I12" s="6">
        <f t="shared" si="0"/>
        <v>1.1055555555555554</v>
      </c>
      <c r="J12" s="6">
        <f t="shared" si="0"/>
        <v>5.5555555555555554</v>
      </c>
      <c r="K12" s="1"/>
    </row>
    <row r="13" spans="1:11" x14ac:dyDescent="0.2">
      <c r="A13" s="1"/>
      <c r="B13" s="3" t="s">
        <v>48</v>
      </c>
      <c r="C13" s="6">
        <f>STDEV(C2:C11)</f>
        <v>8.7331470354538952E-3</v>
      </c>
      <c r="D13" s="6">
        <f t="shared" ref="D13:J13" si="1">STDEV(D2:D11)</f>
        <v>1.2318982641976883</v>
      </c>
      <c r="E13" s="6">
        <f t="shared" si="1"/>
        <v>4.0947120370871781</v>
      </c>
      <c r="F13" s="6" t="e">
        <f t="shared" si="1"/>
        <v>#DIV/0!</v>
      </c>
      <c r="G13" s="6">
        <f t="shared" si="1"/>
        <v>0.2146418205082857</v>
      </c>
      <c r="H13" s="6">
        <f t="shared" si="1"/>
        <v>168.71491273084837</v>
      </c>
      <c r="I13" s="6">
        <f t="shared" si="1"/>
        <v>0.22940744926391982</v>
      </c>
      <c r="J13" s="6">
        <f t="shared" si="1"/>
        <v>7.6585101539253557</v>
      </c>
      <c r="K13" s="1"/>
    </row>
    <row r="15" spans="1:11" x14ac:dyDescent="0.2">
      <c r="A15" s="1"/>
      <c r="B15" s="1"/>
      <c r="C15" s="7"/>
      <c r="D15" s="7"/>
      <c r="E15" s="9"/>
      <c r="F15" s="7"/>
      <c r="G15" s="9"/>
      <c r="H15" s="5"/>
      <c r="I15" s="7"/>
      <c r="J15" s="9"/>
      <c r="K15" s="1"/>
    </row>
    <row r="16" spans="1:11" x14ac:dyDescent="0.2">
      <c r="A16" s="1"/>
      <c r="B16" s="1"/>
      <c r="C16" s="7"/>
      <c r="D16" s="7"/>
      <c r="E16" s="9"/>
      <c r="F16" s="7"/>
      <c r="G16" s="9"/>
      <c r="H16" s="5"/>
      <c r="I16" s="7"/>
      <c r="J16" s="9"/>
      <c r="K16" s="1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topLeftCell="E109" workbookViewId="0">
      <selection activeCell="L149" sqref="L149"/>
    </sheetView>
  </sheetViews>
  <sheetFormatPr defaultRowHeight="12.75" x14ac:dyDescent="0.2"/>
  <cols>
    <col min="1" max="1" width="10.85546875" style="36" bestFit="1" customWidth="1"/>
    <col min="2" max="2" width="27" style="36" bestFit="1" customWidth="1"/>
    <col min="3" max="3" width="23.7109375" style="37" bestFit="1" customWidth="1"/>
    <col min="4" max="4" width="10" style="37" bestFit="1" customWidth="1"/>
    <col min="5" max="5" width="17.28515625" style="38" bestFit="1" customWidth="1"/>
    <col min="6" max="6" width="15" style="37" hidden="1" customWidth="1"/>
    <col min="7" max="7" width="12.5703125" style="38" bestFit="1" customWidth="1"/>
    <col min="8" max="8" width="21.5703125" style="39" customWidth="1"/>
    <col min="9" max="9" width="21.140625" style="37" bestFit="1" customWidth="1"/>
    <col min="10" max="10" width="11" style="38" bestFit="1" customWidth="1"/>
    <col min="11" max="11" width="13.42578125" style="36" bestFit="1" customWidth="1"/>
    <col min="12" max="12" width="19.85546875" style="40" bestFit="1" customWidth="1"/>
    <col min="13" max="13" width="20.5703125" style="41" bestFit="1" customWidth="1"/>
    <col min="14" max="14" width="20.140625" style="41" bestFit="1" customWidth="1"/>
    <col min="15" max="15" width="15.7109375" style="41" bestFit="1" customWidth="1"/>
    <col min="16" max="16" width="17.42578125" style="41" bestFit="1" customWidth="1"/>
    <col min="17" max="16384" width="9.140625" style="42"/>
  </cols>
  <sheetData>
    <row r="1" spans="1:11" ht="13.5" thickBot="1" x14ac:dyDescent="0.25">
      <c r="A1" s="49" t="s">
        <v>18</v>
      </c>
      <c r="B1" s="49" t="s">
        <v>0</v>
      </c>
      <c r="C1" s="50" t="s">
        <v>51</v>
      </c>
      <c r="D1" s="50" t="s">
        <v>6</v>
      </c>
      <c r="E1" s="51" t="s">
        <v>1</v>
      </c>
      <c r="F1" s="50" t="s">
        <v>2</v>
      </c>
      <c r="G1" s="51" t="s">
        <v>3</v>
      </c>
      <c r="H1" s="52" t="s">
        <v>4</v>
      </c>
      <c r="I1" s="50" t="s">
        <v>5</v>
      </c>
      <c r="J1" s="51" t="s">
        <v>7</v>
      </c>
      <c r="K1" s="49" t="s">
        <v>29</v>
      </c>
    </row>
    <row r="2" spans="1:11" ht="13.5" thickTop="1" x14ac:dyDescent="0.2">
      <c r="A2" s="86">
        <v>40450</v>
      </c>
      <c r="B2" s="36" t="s">
        <v>15</v>
      </c>
      <c r="C2" s="64"/>
      <c r="D2" s="64"/>
      <c r="E2" s="66"/>
      <c r="F2" s="64"/>
      <c r="G2" s="66"/>
      <c r="H2" s="67"/>
      <c r="I2" s="64"/>
      <c r="J2" s="66"/>
      <c r="K2" s="63"/>
    </row>
    <row r="3" spans="1:11" x14ac:dyDescent="0.2">
      <c r="A3" s="86">
        <v>40450</v>
      </c>
      <c r="B3" s="36" t="s">
        <v>17</v>
      </c>
      <c r="D3" s="37">
        <v>7.9</v>
      </c>
      <c r="E3" s="38">
        <v>56</v>
      </c>
      <c r="G3" s="38">
        <v>7.11</v>
      </c>
      <c r="H3" s="39">
        <v>35.9</v>
      </c>
      <c r="I3" s="45"/>
      <c r="J3" s="46"/>
      <c r="K3" s="36" t="s">
        <v>121</v>
      </c>
    </row>
    <row r="4" spans="1:11" x14ac:dyDescent="0.2">
      <c r="A4" s="86">
        <v>40450</v>
      </c>
      <c r="B4" s="36" t="s">
        <v>74</v>
      </c>
      <c r="D4" s="37">
        <v>7.67</v>
      </c>
      <c r="E4" s="38">
        <v>67</v>
      </c>
      <c r="G4" s="38">
        <v>7.19</v>
      </c>
      <c r="H4" s="39">
        <v>124</v>
      </c>
      <c r="I4" s="45"/>
      <c r="J4" s="46"/>
      <c r="K4" s="36" t="s">
        <v>122</v>
      </c>
    </row>
    <row r="5" spans="1:11" x14ac:dyDescent="0.2">
      <c r="A5" s="86">
        <v>40450</v>
      </c>
      <c r="B5" s="36" t="s">
        <v>14</v>
      </c>
      <c r="D5" s="37">
        <v>8.73</v>
      </c>
      <c r="E5" s="38">
        <v>166</v>
      </c>
      <c r="G5" s="38">
        <v>7.27</v>
      </c>
      <c r="H5" s="39">
        <v>135</v>
      </c>
      <c r="I5" s="45"/>
      <c r="J5" s="46"/>
      <c r="K5" s="36" t="s">
        <v>123</v>
      </c>
    </row>
    <row r="6" spans="1:11" x14ac:dyDescent="0.2">
      <c r="A6" s="86">
        <v>40450</v>
      </c>
      <c r="B6" s="36" t="s">
        <v>13</v>
      </c>
      <c r="D6" s="37">
        <v>7.74</v>
      </c>
      <c r="E6" s="38">
        <v>168</v>
      </c>
      <c r="G6" s="38">
        <v>6.92</v>
      </c>
      <c r="H6" s="39">
        <v>204</v>
      </c>
      <c r="I6" s="45"/>
      <c r="J6" s="46"/>
      <c r="K6" s="36" t="s">
        <v>124</v>
      </c>
    </row>
    <row r="7" spans="1:11" x14ac:dyDescent="0.2">
      <c r="A7" s="86">
        <v>40450</v>
      </c>
      <c r="B7" s="36" t="s">
        <v>9</v>
      </c>
      <c r="D7" s="37">
        <v>5.75</v>
      </c>
      <c r="E7" s="38">
        <v>145</v>
      </c>
      <c r="G7" s="38">
        <v>6.84</v>
      </c>
      <c r="H7" s="39">
        <v>148</v>
      </c>
      <c r="I7" s="45"/>
      <c r="J7" s="46"/>
      <c r="K7" s="36" t="s">
        <v>125</v>
      </c>
    </row>
    <row r="8" spans="1:11" x14ac:dyDescent="0.2">
      <c r="A8" s="86">
        <v>40450</v>
      </c>
      <c r="B8" s="36" t="s">
        <v>8</v>
      </c>
      <c r="D8" s="37">
        <v>9.49</v>
      </c>
      <c r="E8" s="38">
        <v>148</v>
      </c>
      <c r="G8" s="38">
        <v>7.11</v>
      </c>
      <c r="H8" s="39">
        <v>44.8</v>
      </c>
      <c r="I8" s="45"/>
      <c r="J8" s="46"/>
      <c r="K8" s="36" t="s">
        <v>126</v>
      </c>
    </row>
    <row r="9" spans="1:11" ht="4.5" customHeight="1" x14ac:dyDescent="0.2">
      <c r="A9" s="86"/>
      <c r="B9" s="44"/>
      <c r="C9" s="45"/>
      <c r="D9" s="45"/>
      <c r="E9" s="42"/>
      <c r="F9" s="45"/>
      <c r="G9" s="46"/>
      <c r="H9" s="47"/>
      <c r="I9" s="45"/>
      <c r="J9" s="46"/>
      <c r="K9" s="44"/>
    </row>
    <row r="10" spans="1:11" x14ac:dyDescent="0.2">
      <c r="A10" s="86">
        <v>40450</v>
      </c>
      <c r="B10" s="36" t="s">
        <v>16</v>
      </c>
      <c r="D10" s="37">
        <v>9.9700000000000006</v>
      </c>
      <c r="E10" s="38">
        <v>42</v>
      </c>
      <c r="G10" s="38">
        <v>6.93</v>
      </c>
      <c r="H10" s="39">
        <v>73.8</v>
      </c>
      <c r="I10" s="45"/>
      <c r="J10" s="46"/>
      <c r="K10" s="36" t="s">
        <v>127</v>
      </c>
    </row>
    <row r="11" spans="1:11" x14ac:dyDescent="0.2">
      <c r="A11" s="86">
        <v>40450</v>
      </c>
      <c r="B11" s="36" t="s">
        <v>10</v>
      </c>
      <c r="D11" s="37">
        <v>9.07</v>
      </c>
      <c r="E11" s="38">
        <v>42</v>
      </c>
      <c r="G11" s="38">
        <v>6.8</v>
      </c>
      <c r="H11" s="39">
        <v>10.8</v>
      </c>
      <c r="I11" s="45"/>
      <c r="J11" s="46"/>
      <c r="K11" s="36" t="s">
        <v>128</v>
      </c>
    </row>
    <row r="12" spans="1:11" x14ac:dyDescent="0.2">
      <c r="A12" s="86">
        <v>40450</v>
      </c>
      <c r="B12" s="36" t="s">
        <v>11</v>
      </c>
      <c r="D12" s="37">
        <v>10.25</v>
      </c>
      <c r="E12" s="38">
        <v>58</v>
      </c>
      <c r="G12" s="38">
        <v>7.1</v>
      </c>
      <c r="H12" s="39">
        <v>13.5</v>
      </c>
      <c r="I12" s="45"/>
      <c r="J12" s="46"/>
      <c r="K12" s="36" t="s">
        <v>129</v>
      </c>
    </row>
    <row r="13" spans="1:11" x14ac:dyDescent="0.2">
      <c r="A13" s="86">
        <v>40450</v>
      </c>
      <c r="B13" s="54" t="s">
        <v>12</v>
      </c>
      <c r="C13" s="55"/>
      <c r="D13" s="55">
        <v>9.7200000000000006</v>
      </c>
      <c r="E13" s="46">
        <v>91</v>
      </c>
      <c r="F13" s="55"/>
      <c r="G13" s="56">
        <v>7.14</v>
      </c>
      <c r="H13" s="57">
        <v>18.3</v>
      </c>
      <c r="I13" s="87"/>
      <c r="J13" s="88"/>
      <c r="K13" s="54" t="s">
        <v>130</v>
      </c>
    </row>
    <row r="15" spans="1:11" ht="13.5" thickBot="1" x14ac:dyDescent="0.25">
      <c r="A15" s="49" t="s">
        <v>18</v>
      </c>
      <c r="B15" s="49" t="s">
        <v>0</v>
      </c>
      <c r="C15" s="50" t="s">
        <v>51</v>
      </c>
      <c r="D15" s="50" t="s">
        <v>6</v>
      </c>
      <c r="E15" s="51" t="s">
        <v>1</v>
      </c>
      <c r="F15" s="50" t="s">
        <v>2</v>
      </c>
      <c r="G15" s="51" t="s">
        <v>3</v>
      </c>
      <c r="H15" s="52" t="s">
        <v>4</v>
      </c>
      <c r="I15" s="50" t="s">
        <v>5</v>
      </c>
      <c r="J15" s="51" t="s">
        <v>7</v>
      </c>
      <c r="K15" s="49" t="s">
        <v>29</v>
      </c>
    </row>
    <row r="16" spans="1:11" ht="13.5" thickTop="1" x14ac:dyDescent="0.2">
      <c r="A16" s="86">
        <v>40476</v>
      </c>
      <c r="B16" s="36" t="s">
        <v>15</v>
      </c>
      <c r="C16" s="64"/>
      <c r="D16" s="64"/>
      <c r="E16" s="66"/>
      <c r="F16" s="64"/>
      <c r="G16" s="66"/>
      <c r="H16" s="67"/>
      <c r="I16" s="64"/>
      <c r="J16" s="66"/>
      <c r="K16" s="63"/>
    </row>
    <row r="17" spans="1:19" x14ac:dyDescent="0.2">
      <c r="A17" s="128">
        <v>40476</v>
      </c>
      <c r="B17" s="36" t="s">
        <v>17</v>
      </c>
      <c r="D17" s="37">
        <v>8.6999999999999993</v>
      </c>
      <c r="E17" s="38">
        <v>65</v>
      </c>
      <c r="G17" s="38">
        <v>5.91</v>
      </c>
      <c r="H17" s="39">
        <v>270</v>
      </c>
      <c r="I17" s="45">
        <v>2.96</v>
      </c>
      <c r="J17" s="46">
        <v>8</v>
      </c>
      <c r="K17" s="36" t="s">
        <v>76</v>
      </c>
    </row>
    <row r="18" spans="1:19" x14ac:dyDescent="0.2">
      <c r="A18" s="128">
        <v>40476</v>
      </c>
      <c r="B18" s="36" t="s">
        <v>74</v>
      </c>
      <c r="D18" s="37">
        <v>10.18</v>
      </c>
      <c r="E18" s="38">
        <v>56</v>
      </c>
      <c r="G18" s="38">
        <v>6.68</v>
      </c>
      <c r="H18" s="39">
        <v>222</v>
      </c>
      <c r="I18" s="45">
        <v>0.48899999999999999</v>
      </c>
      <c r="J18" s="46">
        <v>13</v>
      </c>
      <c r="K18" s="36" t="s">
        <v>75</v>
      </c>
    </row>
    <row r="19" spans="1:19" x14ac:dyDescent="0.2">
      <c r="A19" s="128">
        <v>40476</v>
      </c>
      <c r="B19" s="36" t="s">
        <v>14</v>
      </c>
      <c r="D19" s="37">
        <v>10.25</v>
      </c>
      <c r="E19" s="38">
        <v>103</v>
      </c>
      <c r="G19" s="38">
        <v>6.95</v>
      </c>
      <c r="H19" s="39">
        <v>1410</v>
      </c>
      <c r="I19" s="45">
        <v>0.92200000000000004</v>
      </c>
      <c r="J19" s="46">
        <v>94</v>
      </c>
      <c r="K19" s="36" t="s">
        <v>73</v>
      </c>
    </row>
    <row r="20" spans="1:19" x14ac:dyDescent="0.2">
      <c r="A20" s="128">
        <v>40476</v>
      </c>
      <c r="B20" s="36" t="s">
        <v>13</v>
      </c>
      <c r="D20" s="37">
        <v>9.8800000000000008</v>
      </c>
      <c r="E20" s="38">
        <v>103</v>
      </c>
      <c r="G20" s="38">
        <v>6.86</v>
      </c>
      <c r="H20" s="39">
        <v>2420</v>
      </c>
      <c r="I20" s="45">
        <v>0.89400000000000002</v>
      </c>
      <c r="J20" s="46">
        <v>40</v>
      </c>
      <c r="K20" s="36" t="s">
        <v>72</v>
      </c>
    </row>
    <row r="21" spans="1:19" x14ac:dyDescent="0.2">
      <c r="A21" s="128">
        <v>40476</v>
      </c>
      <c r="B21" s="36" t="s">
        <v>9</v>
      </c>
      <c r="D21" s="37">
        <v>9.7799999999999994</v>
      </c>
      <c r="E21" s="38">
        <v>93</v>
      </c>
      <c r="G21" s="38">
        <v>6.02</v>
      </c>
      <c r="H21" s="39">
        <v>2420</v>
      </c>
      <c r="I21" s="45">
        <v>1.71</v>
      </c>
      <c r="J21" s="46">
        <v>19.5</v>
      </c>
      <c r="K21" s="36" t="s">
        <v>71</v>
      </c>
    </row>
    <row r="22" spans="1:19" x14ac:dyDescent="0.2">
      <c r="A22" s="128">
        <v>40476</v>
      </c>
      <c r="B22" s="36" t="s">
        <v>8</v>
      </c>
      <c r="D22" s="37">
        <v>10.46</v>
      </c>
      <c r="E22" s="38">
        <v>97</v>
      </c>
      <c r="G22" s="38">
        <v>5.74</v>
      </c>
      <c r="H22" s="39">
        <v>2420</v>
      </c>
      <c r="I22" s="45">
        <v>1.93</v>
      </c>
      <c r="J22" s="46">
        <v>15.5</v>
      </c>
      <c r="K22" s="36" t="s">
        <v>70</v>
      </c>
      <c r="S22" s="42" t="s">
        <v>19</v>
      </c>
    </row>
    <row r="23" spans="1:19" s="40" customFormat="1" ht="5.0999999999999996" customHeight="1" x14ac:dyDescent="0.2">
      <c r="A23" s="128"/>
      <c r="B23" s="44"/>
      <c r="C23" s="45"/>
      <c r="D23" s="45"/>
      <c r="E23" s="46"/>
      <c r="F23" s="45"/>
      <c r="G23" s="46"/>
      <c r="H23" s="47"/>
      <c r="I23" s="45"/>
      <c r="J23" s="46"/>
      <c r="K23" s="44"/>
      <c r="M23" s="48"/>
      <c r="N23" s="48"/>
      <c r="O23" s="48"/>
      <c r="P23" s="48"/>
    </row>
    <row r="24" spans="1:19" x14ac:dyDescent="0.2">
      <c r="A24" s="128">
        <v>40476</v>
      </c>
      <c r="B24" s="36" t="s">
        <v>16</v>
      </c>
      <c r="D24" s="37">
        <v>10.45</v>
      </c>
      <c r="E24" s="38">
        <v>42</v>
      </c>
      <c r="G24" s="38">
        <v>6.64</v>
      </c>
      <c r="H24" s="39">
        <v>517</v>
      </c>
      <c r="I24" s="45">
        <v>0.65900000000000003</v>
      </c>
      <c r="J24" s="46">
        <v>12.5</v>
      </c>
      <c r="K24" s="36" t="s">
        <v>77</v>
      </c>
      <c r="Q24" s="42" t="s">
        <v>19</v>
      </c>
    </row>
    <row r="25" spans="1:19" x14ac:dyDescent="0.2">
      <c r="A25" s="128">
        <v>40476</v>
      </c>
      <c r="B25" s="36" t="s">
        <v>10</v>
      </c>
      <c r="D25" s="37">
        <v>10.25</v>
      </c>
      <c r="E25" s="38">
        <v>40</v>
      </c>
      <c r="G25" s="38">
        <v>6.86</v>
      </c>
      <c r="H25" s="39">
        <v>25.6</v>
      </c>
      <c r="I25" s="45">
        <v>0.38100000000000001</v>
      </c>
      <c r="J25" s="46">
        <v>0</v>
      </c>
      <c r="K25" s="36" t="s">
        <v>78</v>
      </c>
    </row>
    <row r="26" spans="1:19" x14ac:dyDescent="0.2">
      <c r="A26" s="128">
        <v>40476</v>
      </c>
      <c r="B26" s="36" t="s">
        <v>11</v>
      </c>
      <c r="D26" s="37">
        <v>10.9</v>
      </c>
      <c r="E26" s="38">
        <v>57</v>
      </c>
      <c r="G26" s="38">
        <v>6.9</v>
      </c>
      <c r="H26" s="39">
        <v>461</v>
      </c>
      <c r="I26" s="45">
        <v>0.77700000000000002</v>
      </c>
      <c r="J26" s="46">
        <v>7</v>
      </c>
      <c r="K26" s="36" t="s">
        <v>79</v>
      </c>
    </row>
    <row r="27" spans="1:19" x14ac:dyDescent="0.2">
      <c r="A27" s="128">
        <v>40476</v>
      </c>
      <c r="B27" s="54" t="s">
        <v>12</v>
      </c>
      <c r="C27" s="55"/>
      <c r="D27" s="55">
        <v>9.1300000000000008</v>
      </c>
      <c r="E27" s="56">
        <v>96</v>
      </c>
      <c r="F27" s="55"/>
      <c r="G27" s="56">
        <v>7.27</v>
      </c>
      <c r="H27" s="57">
        <v>178</v>
      </c>
      <c r="I27" s="87">
        <v>1.5</v>
      </c>
      <c r="J27" s="88">
        <v>0</v>
      </c>
      <c r="K27" s="54" t="s">
        <v>80</v>
      </c>
    </row>
    <row r="28" spans="1:19" x14ac:dyDescent="0.2">
      <c r="A28" s="129"/>
    </row>
    <row r="30" spans="1:19" ht="13.5" thickBot="1" x14ac:dyDescent="0.25">
      <c r="A30" s="49" t="s">
        <v>18</v>
      </c>
      <c r="B30" s="49" t="s">
        <v>0</v>
      </c>
      <c r="C30" s="50" t="s">
        <v>51</v>
      </c>
      <c r="D30" s="50" t="s">
        <v>6</v>
      </c>
      <c r="E30" s="51" t="s">
        <v>1</v>
      </c>
      <c r="F30" s="50" t="s">
        <v>2</v>
      </c>
      <c r="G30" s="51" t="s">
        <v>3</v>
      </c>
      <c r="H30" s="52" t="s">
        <v>4</v>
      </c>
      <c r="I30" s="50" t="s">
        <v>5</v>
      </c>
      <c r="J30" s="51" t="s">
        <v>7</v>
      </c>
      <c r="K30" s="49" t="s">
        <v>29</v>
      </c>
      <c r="Q30" s="42" t="s">
        <v>19</v>
      </c>
    </row>
    <row r="31" spans="1:19" ht="13.5" thickTop="1" x14ac:dyDescent="0.2">
      <c r="A31" s="86">
        <v>40504</v>
      </c>
      <c r="B31" s="36" t="s">
        <v>15</v>
      </c>
      <c r="C31" s="64"/>
      <c r="D31" s="64"/>
      <c r="E31" s="66"/>
      <c r="F31" s="64"/>
      <c r="G31" s="66"/>
      <c r="H31" s="67"/>
      <c r="I31" s="64"/>
      <c r="J31" s="66"/>
      <c r="K31" s="63"/>
    </row>
    <row r="32" spans="1:19" x14ac:dyDescent="0.2">
      <c r="A32" s="86">
        <v>40504</v>
      </c>
      <c r="B32" s="36" t="s">
        <v>17</v>
      </c>
      <c r="C32" s="37">
        <v>1.2E-2</v>
      </c>
      <c r="D32" s="37">
        <v>10.31</v>
      </c>
      <c r="E32" s="38">
        <v>36</v>
      </c>
      <c r="G32" s="38">
        <v>6.1</v>
      </c>
      <c r="H32" s="39">
        <v>60.1</v>
      </c>
      <c r="I32" s="37">
        <v>2.2400000000000002</v>
      </c>
      <c r="J32" s="38">
        <v>0</v>
      </c>
      <c r="K32" s="36" t="s">
        <v>116</v>
      </c>
    </row>
    <row r="33" spans="1:20" x14ac:dyDescent="0.2">
      <c r="A33" s="86">
        <v>40504</v>
      </c>
      <c r="B33" s="36" t="s">
        <v>74</v>
      </c>
      <c r="C33" s="37">
        <v>1.6E-2</v>
      </c>
      <c r="D33" s="37">
        <v>11.18</v>
      </c>
      <c r="E33" s="38">
        <v>59</v>
      </c>
      <c r="G33" s="38">
        <v>6.32</v>
      </c>
      <c r="H33" s="39">
        <v>19.899999999999999</v>
      </c>
      <c r="I33" s="37">
        <v>2.87</v>
      </c>
      <c r="J33" s="38">
        <v>0</v>
      </c>
      <c r="K33" s="36" t="s">
        <v>115</v>
      </c>
    </row>
    <row r="34" spans="1:20" x14ac:dyDescent="0.2">
      <c r="A34" s="86">
        <v>40504</v>
      </c>
      <c r="B34" s="36" t="s">
        <v>14</v>
      </c>
      <c r="C34" s="37">
        <v>7.5999999999999998E-2</v>
      </c>
      <c r="D34" s="37">
        <v>12.29</v>
      </c>
      <c r="E34" s="38">
        <v>36</v>
      </c>
      <c r="G34" s="38">
        <v>6.59</v>
      </c>
      <c r="H34" s="39">
        <v>93.3</v>
      </c>
      <c r="I34" s="37">
        <v>2.78</v>
      </c>
      <c r="J34" s="38">
        <v>53.5</v>
      </c>
      <c r="K34" s="36" t="s">
        <v>114</v>
      </c>
      <c r="S34" s="42" t="s">
        <v>19</v>
      </c>
    </row>
    <row r="35" spans="1:20" x14ac:dyDescent="0.2">
      <c r="A35" s="86">
        <v>40504</v>
      </c>
      <c r="B35" s="36" t="s">
        <v>13</v>
      </c>
      <c r="C35" s="37">
        <v>5.6000000000000001E-2</v>
      </c>
      <c r="D35" s="37">
        <v>11.63</v>
      </c>
      <c r="E35" s="38">
        <v>66</v>
      </c>
      <c r="G35" s="38">
        <v>6.35</v>
      </c>
      <c r="H35" s="39">
        <v>59.4</v>
      </c>
      <c r="I35" s="37">
        <v>2.66</v>
      </c>
      <c r="J35" s="38">
        <v>26.5</v>
      </c>
      <c r="K35" s="36" t="s">
        <v>113</v>
      </c>
      <c r="R35" s="42" t="s">
        <v>19</v>
      </c>
    </row>
    <row r="36" spans="1:20" x14ac:dyDescent="0.2">
      <c r="A36" s="86">
        <v>40504</v>
      </c>
      <c r="B36" s="36" t="s">
        <v>9</v>
      </c>
      <c r="C36" s="37">
        <v>0.03</v>
      </c>
      <c r="D36" s="37">
        <v>11.1</v>
      </c>
      <c r="E36" s="38">
        <v>62</v>
      </c>
      <c r="G36" s="38">
        <v>6.3</v>
      </c>
      <c r="H36" s="39">
        <v>1410</v>
      </c>
      <c r="I36" s="37">
        <v>2.5099999999999998</v>
      </c>
      <c r="J36" s="38">
        <v>7</v>
      </c>
      <c r="K36" s="36" t="s">
        <v>112</v>
      </c>
    </row>
    <row r="37" spans="1:20" x14ac:dyDescent="0.2">
      <c r="A37" s="86">
        <v>40504</v>
      </c>
      <c r="B37" s="36" t="s">
        <v>8</v>
      </c>
      <c r="C37" s="37">
        <v>4.3999999999999997E-2</v>
      </c>
      <c r="D37" s="37">
        <v>11.81</v>
      </c>
      <c r="E37" s="38">
        <v>74</v>
      </c>
      <c r="H37" s="39">
        <v>240</v>
      </c>
      <c r="I37" s="37">
        <v>2.9</v>
      </c>
      <c r="J37" s="38">
        <v>5.5</v>
      </c>
      <c r="K37" s="36" t="s">
        <v>111</v>
      </c>
    </row>
    <row r="38" spans="1:20" s="40" customFormat="1" ht="5.0999999999999996" customHeight="1" x14ac:dyDescent="0.2">
      <c r="A38" s="128"/>
      <c r="B38" s="44"/>
      <c r="C38" s="45"/>
      <c r="D38" s="45"/>
      <c r="E38" s="46"/>
      <c r="F38" s="45"/>
      <c r="G38" s="46"/>
      <c r="H38" s="47"/>
      <c r="I38" s="45"/>
      <c r="J38" s="46"/>
      <c r="K38" s="44"/>
      <c r="M38" s="48"/>
      <c r="N38" s="48"/>
      <c r="O38" s="48"/>
      <c r="P38" s="48"/>
      <c r="T38" s="40" t="s">
        <v>19</v>
      </c>
    </row>
    <row r="39" spans="1:20" x14ac:dyDescent="0.2">
      <c r="A39" s="86">
        <v>40504</v>
      </c>
      <c r="B39" s="36" t="s">
        <v>16</v>
      </c>
      <c r="C39" s="37">
        <v>0.01</v>
      </c>
      <c r="D39" s="37">
        <v>11.81</v>
      </c>
      <c r="E39" s="38">
        <v>36</v>
      </c>
      <c r="G39" s="38">
        <v>6.61</v>
      </c>
      <c r="H39" s="39">
        <v>14.8</v>
      </c>
      <c r="I39" s="37">
        <v>1.26</v>
      </c>
      <c r="J39" s="38">
        <v>0</v>
      </c>
      <c r="K39" s="36" t="s">
        <v>119</v>
      </c>
    </row>
    <row r="40" spans="1:20" x14ac:dyDescent="0.2">
      <c r="A40" s="86">
        <v>40504</v>
      </c>
      <c r="B40" s="36" t="s">
        <v>10</v>
      </c>
      <c r="C40" s="37">
        <v>0.01</v>
      </c>
      <c r="D40" s="37">
        <v>11.75</v>
      </c>
      <c r="E40" s="38">
        <v>33</v>
      </c>
      <c r="G40" s="38">
        <v>6.47</v>
      </c>
      <c r="H40" s="39">
        <v>35.9</v>
      </c>
      <c r="I40" s="37">
        <v>1.36</v>
      </c>
      <c r="J40" s="38">
        <v>0</v>
      </c>
      <c r="K40" s="36" t="s">
        <v>118</v>
      </c>
    </row>
    <row r="41" spans="1:20" x14ac:dyDescent="0.2">
      <c r="A41" s="86">
        <v>40504</v>
      </c>
      <c r="B41" s="36" t="s">
        <v>11</v>
      </c>
      <c r="C41" s="37">
        <v>1.0999999999999999E-2</v>
      </c>
      <c r="D41" s="37">
        <v>12.12</v>
      </c>
      <c r="E41" s="38">
        <v>43</v>
      </c>
      <c r="G41" s="38">
        <v>6.68</v>
      </c>
      <c r="H41" s="39">
        <v>30.1</v>
      </c>
      <c r="I41" s="37">
        <v>1.17</v>
      </c>
      <c r="J41" s="38">
        <v>0</v>
      </c>
      <c r="K41" s="36" t="s">
        <v>117</v>
      </c>
    </row>
    <row r="42" spans="1:20" x14ac:dyDescent="0.2">
      <c r="A42" s="86">
        <v>40504</v>
      </c>
      <c r="B42" s="54" t="s">
        <v>12</v>
      </c>
      <c r="C42" s="55">
        <v>3.1E-2</v>
      </c>
      <c r="D42" s="55">
        <v>12.2</v>
      </c>
      <c r="E42" s="56">
        <v>56</v>
      </c>
      <c r="F42" s="55"/>
      <c r="G42" s="56">
        <v>6.64</v>
      </c>
      <c r="H42" s="57">
        <v>52.9</v>
      </c>
      <c r="I42" s="55">
        <v>1.77</v>
      </c>
      <c r="J42" s="56">
        <v>0</v>
      </c>
      <c r="K42" s="54" t="s">
        <v>120</v>
      </c>
    </row>
    <row r="44" spans="1:20" ht="13.5" thickBot="1" x14ac:dyDescent="0.25">
      <c r="A44" s="49" t="s">
        <v>18</v>
      </c>
      <c r="B44" s="49" t="s">
        <v>0</v>
      </c>
      <c r="C44" s="50" t="s">
        <v>51</v>
      </c>
      <c r="D44" s="50" t="s">
        <v>6</v>
      </c>
      <c r="E44" s="51" t="s">
        <v>1</v>
      </c>
      <c r="F44" s="50" t="s">
        <v>2</v>
      </c>
      <c r="G44" s="51" t="s">
        <v>3</v>
      </c>
      <c r="H44" s="52" t="s">
        <v>4</v>
      </c>
      <c r="I44" s="50" t="s">
        <v>5</v>
      </c>
      <c r="J44" s="51" t="s">
        <v>7</v>
      </c>
      <c r="K44" s="49" t="s">
        <v>29</v>
      </c>
    </row>
    <row r="45" spans="1:20" ht="13.5" thickTop="1" x14ac:dyDescent="0.2">
      <c r="A45" s="128">
        <v>40540</v>
      </c>
      <c r="B45" s="36" t="s">
        <v>15</v>
      </c>
    </row>
    <row r="46" spans="1:20" x14ac:dyDescent="0.2">
      <c r="A46" s="128">
        <v>40540</v>
      </c>
      <c r="B46" s="36" t="s">
        <v>17</v>
      </c>
      <c r="C46" s="37">
        <v>5.5E-2</v>
      </c>
      <c r="D46" s="37">
        <v>13.31</v>
      </c>
      <c r="E46" s="38">
        <v>33</v>
      </c>
      <c r="G46" s="38">
        <v>5.79</v>
      </c>
      <c r="H46" s="39">
        <v>122</v>
      </c>
      <c r="I46" s="37">
        <v>1.48</v>
      </c>
      <c r="J46" s="38">
        <v>61.5</v>
      </c>
      <c r="K46" s="36" t="s">
        <v>96</v>
      </c>
    </row>
    <row r="47" spans="1:20" x14ac:dyDescent="0.2">
      <c r="A47" s="128">
        <v>40540</v>
      </c>
      <c r="B47" s="36" t="s">
        <v>74</v>
      </c>
      <c r="C47" s="37">
        <v>0.17100000000000001</v>
      </c>
      <c r="D47" s="37">
        <v>13.02</v>
      </c>
      <c r="E47" s="38">
        <v>39</v>
      </c>
      <c r="G47" s="38">
        <v>6.24</v>
      </c>
      <c r="H47" s="39">
        <v>770</v>
      </c>
      <c r="I47" s="37">
        <v>1.91</v>
      </c>
      <c r="J47" s="38">
        <v>174</v>
      </c>
      <c r="K47" s="36" t="s">
        <v>91</v>
      </c>
    </row>
    <row r="48" spans="1:20" x14ac:dyDescent="0.2">
      <c r="A48" s="128">
        <v>40540</v>
      </c>
      <c r="B48" s="36" t="s">
        <v>14</v>
      </c>
      <c r="C48" s="37">
        <v>0.23</v>
      </c>
      <c r="D48" s="37">
        <v>13.01</v>
      </c>
      <c r="E48" s="38">
        <v>49</v>
      </c>
      <c r="G48" s="38">
        <v>6.3</v>
      </c>
      <c r="H48" s="39">
        <v>411</v>
      </c>
      <c r="I48" s="37">
        <v>2.0499999999999998</v>
      </c>
      <c r="J48" s="38">
        <v>336</v>
      </c>
      <c r="K48" s="36" t="s">
        <v>90</v>
      </c>
    </row>
    <row r="49" spans="1:16" x14ac:dyDescent="0.2">
      <c r="A49" s="128">
        <v>40540</v>
      </c>
      <c r="B49" s="36" t="s">
        <v>13</v>
      </c>
      <c r="C49" s="37">
        <v>0.184</v>
      </c>
      <c r="D49" s="37">
        <v>14.08</v>
      </c>
      <c r="E49" s="38">
        <v>52</v>
      </c>
      <c r="G49" s="38">
        <v>6.2</v>
      </c>
      <c r="H49" s="39">
        <v>397</v>
      </c>
      <c r="I49" s="37">
        <v>2</v>
      </c>
      <c r="J49" s="38">
        <v>224</v>
      </c>
      <c r="K49" s="36" t="s">
        <v>88</v>
      </c>
    </row>
    <row r="50" spans="1:16" x14ac:dyDescent="0.2">
      <c r="A50" s="128">
        <v>40540</v>
      </c>
      <c r="B50" s="36" t="s">
        <v>9</v>
      </c>
      <c r="C50" s="37">
        <v>0.153</v>
      </c>
      <c r="D50" s="37">
        <v>13.13</v>
      </c>
      <c r="E50" s="38">
        <v>47</v>
      </c>
      <c r="G50" s="38">
        <v>6.1</v>
      </c>
      <c r="H50" s="39">
        <v>299</v>
      </c>
      <c r="I50" s="37">
        <v>1.58</v>
      </c>
      <c r="J50" s="38">
        <v>100</v>
      </c>
      <c r="K50" s="36" t="s">
        <v>86</v>
      </c>
    </row>
    <row r="51" spans="1:16" x14ac:dyDescent="0.2">
      <c r="A51" s="128">
        <v>40540</v>
      </c>
      <c r="B51" s="36" t="s">
        <v>8</v>
      </c>
      <c r="C51" s="37">
        <v>0.156</v>
      </c>
      <c r="D51" s="37">
        <v>13.72</v>
      </c>
      <c r="E51" s="38">
        <v>77</v>
      </c>
      <c r="G51" s="38">
        <v>6.54</v>
      </c>
      <c r="H51" s="39">
        <v>687</v>
      </c>
      <c r="I51" s="37">
        <v>1.95</v>
      </c>
      <c r="J51" s="38">
        <v>66</v>
      </c>
      <c r="K51" s="36" t="s">
        <v>81</v>
      </c>
    </row>
    <row r="52" spans="1:16" s="40" customFormat="1" ht="5.0999999999999996" customHeight="1" x14ac:dyDescent="0.2">
      <c r="A52" s="130"/>
      <c r="B52" s="44"/>
      <c r="C52" s="45"/>
      <c r="D52" s="45"/>
      <c r="E52" s="46"/>
      <c r="F52" s="45"/>
      <c r="G52" s="46"/>
      <c r="H52" s="47"/>
      <c r="I52" s="45"/>
      <c r="J52" s="46"/>
      <c r="K52" s="44"/>
      <c r="M52" s="48"/>
      <c r="N52" s="48"/>
      <c r="O52" s="48"/>
      <c r="P52" s="48"/>
    </row>
    <row r="53" spans="1:16" x14ac:dyDescent="0.2">
      <c r="A53" s="128">
        <v>40540</v>
      </c>
      <c r="B53" s="36" t="s">
        <v>16</v>
      </c>
      <c r="C53" s="37">
        <v>2.1000000000000001E-2</v>
      </c>
      <c r="D53" s="37">
        <v>13.65</v>
      </c>
      <c r="E53" s="38">
        <v>30</v>
      </c>
      <c r="G53" s="38">
        <v>6.38</v>
      </c>
      <c r="H53" s="39">
        <v>248</v>
      </c>
      <c r="I53" s="37">
        <v>0.97199999999999998</v>
      </c>
      <c r="J53" s="38">
        <v>21.5</v>
      </c>
      <c r="K53" s="36" t="s">
        <v>103</v>
      </c>
    </row>
    <row r="54" spans="1:16" x14ac:dyDescent="0.2">
      <c r="A54" s="128">
        <v>40540</v>
      </c>
      <c r="B54" s="36" t="s">
        <v>10</v>
      </c>
      <c r="C54" s="37">
        <v>0</v>
      </c>
      <c r="D54" s="37">
        <v>13.62</v>
      </c>
      <c r="E54" s="38">
        <v>32</v>
      </c>
      <c r="G54" s="38">
        <v>6.17</v>
      </c>
      <c r="H54" s="39">
        <v>19.7</v>
      </c>
      <c r="I54" s="37">
        <v>1.42</v>
      </c>
      <c r="J54" s="38">
        <v>10</v>
      </c>
      <c r="K54" s="36" t="s">
        <v>102</v>
      </c>
    </row>
    <row r="55" spans="1:16" x14ac:dyDescent="0.2">
      <c r="A55" s="128">
        <v>40540</v>
      </c>
      <c r="B55" s="36" t="s">
        <v>11</v>
      </c>
      <c r="C55" s="37">
        <v>1.7999999999999999E-2</v>
      </c>
      <c r="D55" s="37">
        <v>13.04</v>
      </c>
      <c r="E55" s="38">
        <v>28</v>
      </c>
      <c r="G55" s="38">
        <v>6.47</v>
      </c>
      <c r="H55" s="39">
        <v>461</v>
      </c>
      <c r="I55" s="37">
        <v>0.81200000000000006</v>
      </c>
      <c r="J55" s="38">
        <v>30.5</v>
      </c>
      <c r="K55" s="36" t="s">
        <v>98</v>
      </c>
    </row>
    <row r="56" spans="1:16" x14ac:dyDescent="0.2">
      <c r="A56" s="128">
        <v>40540</v>
      </c>
      <c r="B56" s="54" t="s">
        <v>12</v>
      </c>
      <c r="C56" s="55">
        <v>7.1999999999999995E-2</v>
      </c>
      <c r="D56" s="55">
        <v>13.44</v>
      </c>
      <c r="E56" s="56">
        <v>41</v>
      </c>
      <c r="F56" s="55"/>
      <c r="G56" s="56">
        <v>6.57</v>
      </c>
      <c r="H56" s="57">
        <v>411</v>
      </c>
      <c r="I56" s="55">
        <v>1.3</v>
      </c>
      <c r="J56" s="56">
        <v>89</v>
      </c>
      <c r="K56" s="54" t="s">
        <v>105</v>
      </c>
    </row>
    <row r="57" spans="1:16" x14ac:dyDescent="0.2">
      <c r="A57" s="129"/>
    </row>
    <row r="59" spans="1:16" ht="13.5" thickBot="1" x14ac:dyDescent="0.25">
      <c r="A59" s="49" t="s">
        <v>18</v>
      </c>
      <c r="B59" s="49" t="s">
        <v>0</v>
      </c>
      <c r="C59" s="50" t="s">
        <v>51</v>
      </c>
      <c r="D59" s="50" t="s">
        <v>6</v>
      </c>
      <c r="E59" s="51" t="s">
        <v>1</v>
      </c>
      <c r="F59" s="50" t="s">
        <v>2</v>
      </c>
      <c r="G59" s="51" t="s">
        <v>3</v>
      </c>
      <c r="H59" s="52" t="s">
        <v>4</v>
      </c>
      <c r="I59" s="50" t="s">
        <v>5</v>
      </c>
      <c r="J59" s="51" t="s">
        <v>7</v>
      </c>
      <c r="K59" s="49" t="s">
        <v>29</v>
      </c>
    </row>
    <row r="60" spans="1:16" ht="13.5" thickTop="1" x14ac:dyDescent="0.2">
      <c r="A60" s="128">
        <v>40569</v>
      </c>
      <c r="B60" s="36" t="s">
        <v>15</v>
      </c>
    </row>
    <row r="61" spans="1:16" x14ac:dyDescent="0.2">
      <c r="A61" s="128">
        <v>40569</v>
      </c>
      <c r="B61" s="36" t="s">
        <v>17</v>
      </c>
      <c r="C61" s="37">
        <v>0</v>
      </c>
      <c r="D61" s="37">
        <v>11.4</v>
      </c>
      <c r="E61" s="38">
        <v>45</v>
      </c>
      <c r="G61" s="38">
        <v>6.08</v>
      </c>
      <c r="H61" s="39">
        <v>81.599999999999994</v>
      </c>
      <c r="I61" s="37">
        <v>2.15</v>
      </c>
      <c r="J61" s="38">
        <v>0</v>
      </c>
      <c r="K61" s="36" t="s">
        <v>143</v>
      </c>
    </row>
    <row r="62" spans="1:16" x14ac:dyDescent="0.2">
      <c r="A62" s="128">
        <v>40569</v>
      </c>
      <c r="B62" s="36" t="s">
        <v>74</v>
      </c>
      <c r="C62" s="37">
        <v>1.7999999999999999E-2</v>
      </c>
      <c r="D62" s="37">
        <v>12.13</v>
      </c>
      <c r="E62" s="38">
        <v>54</v>
      </c>
      <c r="G62" s="38">
        <v>6.35</v>
      </c>
      <c r="H62" s="39">
        <v>10.8</v>
      </c>
      <c r="I62" s="37">
        <v>2.99</v>
      </c>
      <c r="J62" s="38">
        <v>5.5</v>
      </c>
      <c r="K62" s="36" t="s">
        <v>144</v>
      </c>
    </row>
    <row r="63" spans="1:16" x14ac:dyDescent="0.2">
      <c r="A63" s="128">
        <v>40569</v>
      </c>
      <c r="B63" s="36" t="s">
        <v>14</v>
      </c>
      <c r="C63" s="37">
        <v>1.7000000000000001E-2</v>
      </c>
      <c r="D63" s="37">
        <v>12.46</v>
      </c>
      <c r="E63" s="38">
        <v>57</v>
      </c>
      <c r="G63" s="38">
        <v>6.35</v>
      </c>
      <c r="H63" s="39">
        <v>114</v>
      </c>
      <c r="I63" s="37">
        <v>2.72</v>
      </c>
      <c r="J63" s="38">
        <v>0</v>
      </c>
      <c r="K63" s="36" t="s">
        <v>145</v>
      </c>
    </row>
    <row r="64" spans="1:16" x14ac:dyDescent="0.2">
      <c r="A64" s="128">
        <v>40569</v>
      </c>
      <c r="B64" s="36" t="s">
        <v>13</v>
      </c>
      <c r="C64" s="37">
        <v>1.6E-2</v>
      </c>
      <c r="D64" s="37">
        <v>11.3</v>
      </c>
      <c r="E64" s="38">
        <v>59</v>
      </c>
      <c r="G64" s="38">
        <v>6.58</v>
      </c>
      <c r="H64" s="39">
        <v>10.9</v>
      </c>
      <c r="I64" s="37">
        <v>2.68</v>
      </c>
      <c r="J64" s="38">
        <v>5</v>
      </c>
      <c r="K64" s="36" t="s">
        <v>146</v>
      </c>
    </row>
    <row r="65" spans="1:16" x14ac:dyDescent="0.2">
      <c r="A65" s="128">
        <v>40569</v>
      </c>
      <c r="B65" s="36" t="s">
        <v>9</v>
      </c>
      <c r="C65" s="37">
        <v>1.2999999999999999E-2</v>
      </c>
      <c r="D65" s="37">
        <v>12.56</v>
      </c>
      <c r="E65" s="38">
        <v>54</v>
      </c>
      <c r="G65" s="38">
        <v>6.38</v>
      </c>
      <c r="H65" s="39">
        <v>10.9</v>
      </c>
      <c r="I65" s="37">
        <v>2.46</v>
      </c>
      <c r="J65" s="38">
        <v>9.5</v>
      </c>
      <c r="K65" s="36" t="s">
        <v>147</v>
      </c>
    </row>
    <row r="66" spans="1:16" x14ac:dyDescent="0.2">
      <c r="A66" s="128">
        <v>40569</v>
      </c>
      <c r="B66" s="36" t="s">
        <v>8</v>
      </c>
      <c r="C66" s="37">
        <v>2.3E-2</v>
      </c>
      <c r="D66" s="37">
        <v>12.36</v>
      </c>
      <c r="E66" s="38">
        <v>64</v>
      </c>
      <c r="G66" s="38">
        <v>7.02</v>
      </c>
      <c r="H66" s="39">
        <v>29.2</v>
      </c>
      <c r="I66" s="37">
        <v>2.78</v>
      </c>
      <c r="J66" s="38">
        <v>5.5</v>
      </c>
      <c r="K66" s="36" t="s">
        <v>148</v>
      </c>
    </row>
    <row r="67" spans="1:16" s="40" customFormat="1" ht="5.0999999999999996" customHeight="1" x14ac:dyDescent="0.2">
      <c r="A67" s="130"/>
      <c r="B67" s="44"/>
      <c r="C67" s="45"/>
      <c r="D67" s="45"/>
      <c r="E67" s="46"/>
      <c r="F67" s="45"/>
      <c r="G67" s="46"/>
      <c r="H67" s="47"/>
      <c r="I67" s="45"/>
      <c r="J67" s="46"/>
      <c r="K67" s="44"/>
      <c r="M67" s="48"/>
      <c r="N67" s="48"/>
      <c r="O67" s="48"/>
      <c r="P67" s="48"/>
    </row>
    <row r="68" spans="1:16" x14ac:dyDescent="0.2">
      <c r="A68" s="128">
        <v>40569</v>
      </c>
      <c r="B68" s="36" t="s">
        <v>16</v>
      </c>
      <c r="C68" s="37">
        <v>0.01</v>
      </c>
      <c r="D68" s="37">
        <v>12.19</v>
      </c>
      <c r="E68" s="38">
        <v>33</v>
      </c>
      <c r="G68" s="38">
        <v>6.45</v>
      </c>
      <c r="H68" s="39">
        <v>6.3</v>
      </c>
      <c r="I68" s="37">
        <v>1.31</v>
      </c>
      <c r="J68" s="38">
        <v>0</v>
      </c>
      <c r="K68" s="36" t="s">
        <v>149</v>
      </c>
    </row>
    <row r="69" spans="1:16" x14ac:dyDescent="0.2">
      <c r="A69" s="128">
        <v>40569</v>
      </c>
      <c r="B69" s="36" t="s">
        <v>10</v>
      </c>
      <c r="C69" s="37">
        <v>0</v>
      </c>
      <c r="D69" s="37">
        <v>11.78</v>
      </c>
      <c r="E69" s="38">
        <v>34</v>
      </c>
      <c r="G69" s="38">
        <v>6.45</v>
      </c>
      <c r="H69" s="39">
        <v>2</v>
      </c>
      <c r="I69" s="37">
        <v>1.68</v>
      </c>
      <c r="J69" s="38">
        <v>0</v>
      </c>
      <c r="K69" s="36" t="s">
        <v>150</v>
      </c>
    </row>
    <row r="70" spans="1:16" x14ac:dyDescent="0.2">
      <c r="A70" s="128">
        <v>40569</v>
      </c>
      <c r="B70" s="36" t="s">
        <v>11</v>
      </c>
      <c r="C70" s="37">
        <v>0.01</v>
      </c>
      <c r="D70" s="37">
        <v>12.28</v>
      </c>
      <c r="E70" s="38">
        <v>37</v>
      </c>
      <c r="G70" s="38">
        <v>6.6</v>
      </c>
      <c r="H70" s="39">
        <v>5.2</v>
      </c>
      <c r="I70" s="37">
        <v>1.46</v>
      </c>
      <c r="J70" s="38">
        <v>0</v>
      </c>
      <c r="K70" s="36" t="s">
        <v>151</v>
      </c>
    </row>
    <row r="71" spans="1:16" x14ac:dyDescent="0.2">
      <c r="A71" s="128">
        <v>40569</v>
      </c>
      <c r="B71" s="54" t="s">
        <v>12</v>
      </c>
      <c r="C71" s="55">
        <v>2.5000000000000001E-2</v>
      </c>
      <c r="D71" s="55">
        <v>12.8</v>
      </c>
      <c r="E71" s="56">
        <v>54</v>
      </c>
      <c r="F71" s="55"/>
      <c r="G71" s="56">
        <v>6.77</v>
      </c>
      <c r="H71" s="57">
        <v>8.5</v>
      </c>
      <c r="I71" s="55">
        <v>1.78</v>
      </c>
      <c r="J71" s="56">
        <v>0</v>
      </c>
      <c r="K71" s="54" t="s">
        <v>152</v>
      </c>
    </row>
    <row r="74" spans="1:16" ht="13.5" thickBot="1" x14ac:dyDescent="0.25">
      <c r="A74" s="49" t="s">
        <v>18</v>
      </c>
      <c r="B74" s="49" t="s">
        <v>0</v>
      </c>
      <c r="C74" s="50" t="s">
        <v>51</v>
      </c>
      <c r="D74" s="50" t="s">
        <v>6</v>
      </c>
      <c r="E74" s="51" t="s">
        <v>1</v>
      </c>
      <c r="F74" s="50" t="s">
        <v>2</v>
      </c>
      <c r="G74" s="51" t="s">
        <v>3</v>
      </c>
      <c r="H74" s="52" t="s">
        <v>4</v>
      </c>
      <c r="I74" s="50" t="s">
        <v>5</v>
      </c>
      <c r="J74" s="51" t="s">
        <v>7</v>
      </c>
      <c r="K74" s="49" t="s">
        <v>29</v>
      </c>
    </row>
    <row r="75" spans="1:16" ht="13.5" thickTop="1" x14ac:dyDescent="0.2">
      <c r="A75" s="128">
        <v>40597</v>
      </c>
      <c r="B75" s="36" t="s">
        <v>15</v>
      </c>
    </row>
    <row r="76" spans="1:16" x14ac:dyDescent="0.2">
      <c r="A76" s="128">
        <v>40597</v>
      </c>
      <c r="B76" s="36" t="s">
        <v>17</v>
      </c>
      <c r="C76" s="37">
        <v>0</v>
      </c>
      <c r="D76" s="37">
        <v>9.41</v>
      </c>
      <c r="E76" s="38">
        <v>45</v>
      </c>
      <c r="G76" s="38">
        <v>6.35</v>
      </c>
      <c r="H76" s="39">
        <v>10.8</v>
      </c>
      <c r="I76" s="37">
        <v>2.0299999999999998</v>
      </c>
      <c r="J76" s="38">
        <v>5</v>
      </c>
      <c r="K76" s="36" t="s">
        <v>133</v>
      </c>
    </row>
    <row r="77" spans="1:16" x14ac:dyDescent="0.2">
      <c r="A77" s="128">
        <v>40597</v>
      </c>
      <c r="B77" s="36" t="s">
        <v>74</v>
      </c>
      <c r="C77" s="37">
        <v>0</v>
      </c>
      <c r="D77" s="37">
        <v>11.25</v>
      </c>
      <c r="E77" s="38">
        <v>50</v>
      </c>
      <c r="G77" s="38">
        <v>6.35</v>
      </c>
      <c r="H77" s="39">
        <v>2</v>
      </c>
      <c r="I77" s="37">
        <v>2.59</v>
      </c>
      <c r="J77" s="38">
        <v>5.5</v>
      </c>
      <c r="K77" s="36" t="s">
        <v>134</v>
      </c>
    </row>
    <row r="78" spans="1:16" x14ac:dyDescent="0.2">
      <c r="A78" s="128">
        <v>40597</v>
      </c>
      <c r="B78" s="36" t="s">
        <v>14</v>
      </c>
      <c r="C78" s="37">
        <v>1.7000000000000001E-2</v>
      </c>
      <c r="D78" s="37">
        <v>11.34</v>
      </c>
      <c r="E78" s="38">
        <v>61</v>
      </c>
      <c r="G78" s="38">
        <v>6.62</v>
      </c>
      <c r="H78" s="39">
        <v>7.4</v>
      </c>
      <c r="I78" s="37">
        <v>2.58</v>
      </c>
      <c r="J78" s="38">
        <v>12</v>
      </c>
      <c r="K78" s="36" t="s">
        <v>135</v>
      </c>
    </row>
    <row r="79" spans="1:16" x14ac:dyDescent="0.2">
      <c r="A79" s="128">
        <v>40597</v>
      </c>
      <c r="B79" s="36" t="s">
        <v>13</v>
      </c>
      <c r="C79" s="37">
        <v>1.2E-2</v>
      </c>
      <c r="D79" s="37">
        <v>10.7</v>
      </c>
      <c r="E79" s="38">
        <v>60</v>
      </c>
      <c r="G79" s="38">
        <v>6.79</v>
      </c>
      <c r="H79" s="39">
        <v>3.1</v>
      </c>
      <c r="I79" s="37">
        <v>2.36</v>
      </c>
      <c r="J79" s="38">
        <v>0</v>
      </c>
      <c r="K79" s="36" t="s">
        <v>136</v>
      </c>
    </row>
    <row r="80" spans="1:16" x14ac:dyDescent="0.2">
      <c r="A80" s="128">
        <v>40597</v>
      </c>
      <c r="B80" s="36" t="s">
        <v>9</v>
      </c>
      <c r="C80" s="37">
        <v>0</v>
      </c>
      <c r="D80" s="37">
        <v>10.4</v>
      </c>
      <c r="E80" s="38">
        <v>51</v>
      </c>
      <c r="G80" s="38">
        <v>6.67</v>
      </c>
      <c r="H80" s="39">
        <v>13.5</v>
      </c>
      <c r="I80" s="37">
        <v>2.12</v>
      </c>
      <c r="J80" s="38">
        <v>0</v>
      </c>
      <c r="K80" s="36" t="s">
        <v>137</v>
      </c>
    </row>
    <row r="81" spans="1:16" x14ac:dyDescent="0.2">
      <c r="A81" s="128">
        <v>40597</v>
      </c>
      <c r="B81" s="36" t="s">
        <v>8</v>
      </c>
      <c r="C81" s="37">
        <v>0</v>
      </c>
      <c r="D81" s="37">
        <v>10.69</v>
      </c>
      <c r="E81" s="38">
        <v>66</v>
      </c>
      <c r="G81" s="38">
        <v>6.96</v>
      </c>
      <c r="H81" s="39">
        <v>30.5</v>
      </c>
      <c r="I81" s="37">
        <v>2.4300000000000002</v>
      </c>
      <c r="J81" s="38">
        <v>5.5</v>
      </c>
      <c r="K81" s="36" t="s">
        <v>138</v>
      </c>
    </row>
    <row r="82" spans="1:16" s="40" customFormat="1" ht="5.0999999999999996" customHeight="1" x14ac:dyDescent="0.2">
      <c r="A82" s="130"/>
      <c r="B82" s="44"/>
      <c r="C82" s="45"/>
      <c r="D82" s="45"/>
      <c r="E82" s="46"/>
      <c r="F82" s="45"/>
      <c r="G82" s="46"/>
      <c r="H82" s="47"/>
      <c r="I82" s="45"/>
      <c r="J82" s="46"/>
      <c r="K82" s="44"/>
      <c r="M82" s="48"/>
      <c r="N82" s="48"/>
      <c r="O82" s="48"/>
      <c r="P82" s="48"/>
    </row>
    <row r="83" spans="1:16" x14ac:dyDescent="0.2">
      <c r="A83" s="128">
        <v>40597</v>
      </c>
      <c r="B83" s="36" t="s">
        <v>16</v>
      </c>
      <c r="C83" s="37">
        <v>0</v>
      </c>
      <c r="D83" s="37">
        <v>11.72</v>
      </c>
      <c r="E83" s="38">
        <v>34</v>
      </c>
      <c r="G83" s="38">
        <v>6.89</v>
      </c>
      <c r="H83" s="39">
        <v>4.0999999999999996</v>
      </c>
      <c r="I83" s="37">
        <v>1.24</v>
      </c>
      <c r="J83" s="38">
        <v>0</v>
      </c>
      <c r="K83" s="36" t="s">
        <v>139</v>
      </c>
    </row>
    <row r="84" spans="1:16" x14ac:dyDescent="0.2">
      <c r="A84" s="128">
        <v>40597</v>
      </c>
      <c r="B84" s="36" t="s">
        <v>10</v>
      </c>
      <c r="C84" s="37">
        <v>0</v>
      </c>
      <c r="D84" s="37">
        <v>11.75</v>
      </c>
      <c r="E84" s="38">
        <v>35</v>
      </c>
      <c r="G84" s="38">
        <v>6.67</v>
      </c>
      <c r="H84" s="39">
        <v>6.3</v>
      </c>
      <c r="I84" s="37">
        <v>1.56</v>
      </c>
      <c r="J84" s="38">
        <v>8</v>
      </c>
      <c r="K84" s="36" t="s">
        <v>140</v>
      </c>
    </row>
    <row r="85" spans="1:16" x14ac:dyDescent="0.2">
      <c r="A85" s="128">
        <v>40597</v>
      </c>
      <c r="B85" s="36" t="s">
        <v>11</v>
      </c>
      <c r="C85" s="37">
        <v>0</v>
      </c>
      <c r="D85" s="37">
        <v>12.36</v>
      </c>
      <c r="E85" s="38">
        <v>40</v>
      </c>
      <c r="G85" s="38">
        <v>6.74</v>
      </c>
      <c r="H85" s="39">
        <v>5.2</v>
      </c>
      <c r="I85" s="37">
        <v>1.28</v>
      </c>
      <c r="J85" s="38">
        <v>0</v>
      </c>
      <c r="K85" s="36" t="s">
        <v>141</v>
      </c>
    </row>
    <row r="86" spans="1:16" x14ac:dyDescent="0.2">
      <c r="A86" s="128">
        <v>40597</v>
      </c>
      <c r="B86" s="54" t="s">
        <v>12</v>
      </c>
      <c r="C86" s="55">
        <v>0</v>
      </c>
      <c r="D86" s="55">
        <v>12.48</v>
      </c>
      <c r="E86" s="56">
        <v>59</v>
      </c>
      <c r="F86" s="55"/>
      <c r="G86" s="56">
        <v>6.86</v>
      </c>
      <c r="H86" s="57">
        <v>12.2</v>
      </c>
      <c r="I86" s="55">
        <v>1.68</v>
      </c>
      <c r="J86" s="56">
        <v>0</v>
      </c>
      <c r="K86" s="54" t="s">
        <v>142</v>
      </c>
    </row>
    <row r="89" spans="1:16" ht="13.5" thickBot="1" x14ac:dyDescent="0.25">
      <c r="A89" s="49" t="s">
        <v>18</v>
      </c>
      <c r="B89" s="49" t="s">
        <v>0</v>
      </c>
      <c r="C89" s="50" t="s">
        <v>51</v>
      </c>
      <c r="D89" s="50" t="s">
        <v>6</v>
      </c>
      <c r="E89" s="51" t="s">
        <v>1</v>
      </c>
      <c r="F89" s="50" t="s">
        <v>2</v>
      </c>
      <c r="G89" s="51" t="s">
        <v>3</v>
      </c>
      <c r="H89" s="52" t="s">
        <v>4</v>
      </c>
      <c r="I89" s="50" t="s">
        <v>5</v>
      </c>
      <c r="J89" s="51" t="s">
        <v>7</v>
      </c>
      <c r="K89" s="49" t="s">
        <v>29</v>
      </c>
    </row>
    <row r="90" spans="1:16" ht="13.5" thickTop="1" x14ac:dyDescent="0.2">
      <c r="A90" s="128">
        <v>40625</v>
      </c>
      <c r="B90" s="36" t="s">
        <v>15</v>
      </c>
    </row>
    <row r="91" spans="1:16" x14ac:dyDescent="0.2">
      <c r="A91" s="128">
        <v>40625</v>
      </c>
      <c r="B91" s="36" t="s">
        <v>17</v>
      </c>
      <c r="C91" s="37">
        <v>1.0999999999999999E-2</v>
      </c>
      <c r="D91" s="37">
        <v>11.3</v>
      </c>
      <c r="E91" s="38">
        <v>42</v>
      </c>
      <c r="G91" s="38">
        <v>6.26</v>
      </c>
      <c r="H91" s="39">
        <v>27.5</v>
      </c>
      <c r="I91" s="37">
        <v>2</v>
      </c>
      <c r="J91" s="38">
        <v>0</v>
      </c>
      <c r="K91" s="36" t="s">
        <v>153</v>
      </c>
    </row>
    <row r="92" spans="1:16" x14ac:dyDescent="0.2">
      <c r="A92" s="128">
        <v>40625</v>
      </c>
      <c r="B92" s="36" t="s">
        <v>74</v>
      </c>
      <c r="C92" s="37">
        <v>2.1999999999999999E-2</v>
      </c>
      <c r="D92" s="37">
        <v>12.16</v>
      </c>
      <c r="E92" s="38">
        <v>48</v>
      </c>
      <c r="G92" s="38">
        <v>6.34</v>
      </c>
      <c r="H92" s="39">
        <v>2</v>
      </c>
      <c r="I92" s="37">
        <v>2.61</v>
      </c>
      <c r="J92" s="38">
        <v>6.5</v>
      </c>
      <c r="K92" s="36" t="s">
        <v>154</v>
      </c>
    </row>
    <row r="93" spans="1:16" x14ac:dyDescent="0.2">
      <c r="A93" s="128">
        <v>40625</v>
      </c>
      <c r="B93" s="36" t="s">
        <v>14</v>
      </c>
      <c r="C93" s="37">
        <v>2.5999999999999999E-2</v>
      </c>
      <c r="D93" s="37">
        <v>12.64</v>
      </c>
      <c r="E93" s="38">
        <v>56</v>
      </c>
      <c r="G93" s="38">
        <v>6.41</v>
      </c>
      <c r="H93" s="39">
        <v>7.4</v>
      </c>
      <c r="I93" s="37">
        <v>2.56</v>
      </c>
      <c r="J93" s="38">
        <v>7</v>
      </c>
      <c r="K93" s="36" t="s">
        <v>155</v>
      </c>
    </row>
    <row r="94" spans="1:16" x14ac:dyDescent="0.2">
      <c r="A94" s="128">
        <v>40625</v>
      </c>
      <c r="B94" s="36" t="s">
        <v>13</v>
      </c>
      <c r="C94" s="37">
        <v>3.5999999999999997E-2</v>
      </c>
      <c r="D94" s="37">
        <v>11.39</v>
      </c>
      <c r="E94" s="38">
        <v>57</v>
      </c>
      <c r="G94" s="38">
        <v>6.17</v>
      </c>
      <c r="H94" s="39">
        <v>20.100000000000001</v>
      </c>
      <c r="I94" s="37">
        <v>2.5099999999999998</v>
      </c>
      <c r="J94" s="38">
        <v>10</v>
      </c>
      <c r="K94" s="36" t="s">
        <v>156</v>
      </c>
    </row>
    <row r="95" spans="1:16" x14ac:dyDescent="0.2">
      <c r="A95" s="128">
        <v>40625</v>
      </c>
      <c r="B95" s="36" t="s">
        <v>9</v>
      </c>
      <c r="C95" s="37">
        <v>2.8000000000000001E-2</v>
      </c>
      <c r="D95" s="37">
        <v>13.14</v>
      </c>
      <c r="E95" s="38">
        <v>58</v>
      </c>
      <c r="G95" s="38">
        <v>6.25</v>
      </c>
      <c r="H95" s="39">
        <v>14.6</v>
      </c>
      <c r="I95" s="37">
        <v>2.17</v>
      </c>
      <c r="J95" s="38">
        <v>0</v>
      </c>
      <c r="K95" s="36" t="s">
        <v>157</v>
      </c>
    </row>
    <row r="96" spans="1:16" x14ac:dyDescent="0.2">
      <c r="A96" s="128">
        <v>40625</v>
      </c>
      <c r="B96" s="36" t="s">
        <v>8</v>
      </c>
      <c r="C96" s="37">
        <v>2.7E-2</v>
      </c>
      <c r="D96" s="37">
        <v>13.17</v>
      </c>
      <c r="E96" s="38">
        <v>61</v>
      </c>
      <c r="G96" s="38">
        <v>5.3</v>
      </c>
      <c r="H96" s="39">
        <v>27.5</v>
      </c>
      <c r="I96" s="37">
        <v>2.4</v>
      </c>
      <c r="J96" s="38">
        <v>7</v>
      </c>
      <c r="K96" s="36" t="s">
        <v>158</v>
      </c>
    </row>
    <row r="97" spans="1:16" s="40" customFormat="1" ht="5.0999999999999996" customHeight="1" x14ac:dyDescent="0.2">
      <c r="A97" s="130"/>
      <c r="B97" s="44"/>
      <c r="C97" s="45"/>
      <c r="D97" s="45"/>
      <c r="E97" s="46"/>
      <c r="F97" s="45"/>
      <c r="G97" s="46"/>
      <c r="H97" s="47"/>
      <c r="I97" s="45"/>
      <c r="J97" s="46"/>
      <c r="K97" s="44"/>
      <c r="M97" s="48"/>
      <c r="N97" s="48"/>
      <c r="O97" s="48"/>
      <c r="P97" s="48"/>
    </row>
    <row r="98" spans="1:16" x14ac:dyDescent="0.2">
      <c r="A98" s="128">
        <v>40625</v>
      </c>
      <c r="B98" s="36" t="s">
        <v>16</v>
      </c>
      <c r="C98" s="37">
        <v>0</v>
      </c>
      <c r="D98" s="37">
        <v>12.37</v>
      </c>
      <c r="E98" s="38">
        <v>33</v>
      </c>
      <c r="G98" s="38">
        <v>6.24</v>
      </c>
      <c r="H98" s="39">
        <v>0</v>
      </c>
      <c r="I98" s="37">
        <v>1.32</v>
      </c>
      <c r="J98" s="38">
        <v>0</v>
      </c>
      <c r="K98" s="36" t="s">
        <v>159</v>
      </c>
    </row>
    <row r="99" spans="1:16" x14ac:dyDescent="0.2">
      <c r="A99" s="128">
        <v>40625</v>
      </c>
      <c r="B99" s="36" t="s">
        <v>10</v>
      </c>
      <c r="C99" s="37">
        <v>0</v>
      </c>
      <c r="D99" s="37">
        <v>11.77</v>
      </c>
      <c r="E99" s="38">
        <v>34</v>
      </c>
      <c r="G99" s="38">
        <v>6.56</v>
      </c>
      <c r="H99" s="39">
        <v>2</v>
      </c>
      <c r="I99" s="37">
        <v>1.72</v>
      </c>
      <c r="J99" s="38">
        <v>0</v>
      </c>
      <c r="K99" s="36" t="s">
        <v>160</v>
      </c>
    </row>
    <row r="100" spans="1:16" x14ac:dyDescent="0.2">
      <c r="A100" s="128">
        <v>40625</v>
      </c>
      <c r="B100" s="36" t="s">
        <v>11</v>
      </c>
      <c r="C100" s="37">
        <v>0</v>
      </c>
      <c r="D100" s="37">
        <v>12.76</v>
      </c>
      <c r="E100" s="38">
        <v>38</v>
      </c>
      <c r="G100" s="38">
        <v>6.56</v>
      </c>
      <c r="H100" s="39">
        <v>10.8</v>
      </c>
      <c r="I100" s="37">
        <v>1.42</v>
      </c>
      <c r="J100" s="38">
        <v>0</v>
      </c>
      <c r="K100" s="36" t="s">
        <v>161</v>
      </c>
    </row>
    <row r="101" spans="1:16" x14ac:dyDescent="0.2">
      <c r="A101" s="128">
        <v>40625</v>
      </c>
      <c r="B101" s="54" t="s">
        <v>12</v>
      </c>
      <c r="C101" s="55">
        <v>4.4999999999999998E-2</v>
      </c>
      <c r="D101" s="55">
        <v>12.82</v>
      </c>
      <c r="E101" s="56">
        <v>52</v>
      </c>
      <c r="F101" s="55"/>
      <c r="G101" s="56">
        <v>6.81</v>
      </c>
      <c r="H101" s="57">
        <v>10.9</v>
      </c>
      <c r="I101" s="55">
        <v>1.66</v>
      </c>
      <c r="J101" s="56">
        <v>0</v>
      </c>
      <c r="K101" s="54" t="s">
        <v>162</v>
      </c>
    </row>
    <row r="104" spans="1:16" ht="13.5" thickBot="1" x14ac:dyDescent="0.25">
      <c r="A104" s="49" t="s">
        <v>18</v>
      </c>
      <c r="B104" s="49" t="s">
        <v>0</v>
      </c>
      <c r="C104" s="50" t="s">
        <v>51</v>
      </c>
      <c r="D104" s="50" t="s">
        <v>6</v>
      </c>
      <c r="E104" s="51" t="s">
        <v>1</v>
      </c>
      <c r="F104" s="50" t="s">
        <v>2</v>
      </c>
      <c r="G104" s="51" t="s">
        <v>3</v>
      </c>
      <c r="H104" s="52" t="s">
        <v>4</v>
      </c>
      <c r="I104" s="50" t="s">
        <v>5</v>
      </c>
      <c r="J104" s="51" t="s">
        <v>7</v>
      </c>
      <c r="K104" s="49" t="s">
        <v>29</v>
      </c>
    </row>
    <row r="105" spans="1:16" ht="13.5" thickTop="1" x14ac:dyDescent="0.2">
      <c r="A105" s="43">
        <v>40653</v>
      </c>
      <c r="B105" s="36" t="s">
        <v>15</v>
      </c>
    </row>
    <row r="106" spans="1:16" x14ac:dyDescent="0.2">
      <c r="A106" s="43">
        <v>40653</v>
      </c>
      <c r="B106" s="36" t="s">
        <v>17</v>
      </c>
      <c r="C106" s="37">
        <v>0</v>
      </c>
      <c r="D106" s="37">
        <v>11.63</v>
      </c>
      <c r="E106" s="38">
        <v>42</v>
      </c>
      <c r="G106" s="38">
        <v>5.92</v>
      </c>
      <c r="H106" s="39">
        <v>10.9</v>
      </c>
      <c r="I106" s="37">
        <v>1.75</v>
      </c>
      <c r="J106" s="38">
        <v>0</v>
      </c>
      <c r="K106" s="36" t="s">
        <v>168</v>
      </c>
    </row>
    <row r="107" spans="1:16" x14ac:dyDescent="0.2">
      <c r="A107" s="43">
        <v>40653</v>
      </c>
      <c r="B107" s="36" t="s">
        <v>74</v>
      </c>
      <c r="C107" s="37">
        <v>1.4E-2</v>
      </c>
      <c r="D107" s="37">
        <v>11.06</v>
      </c>
      <c r="E107" s="38">
        <v>52</v>
      </c>
      <c r="G107" s="38">
        <v>6.2</v>
      </c>
      <c r="H107" s="39">
        <v>13.4</v>
      </c>
      <c r="I107" s="37">
        <v>2.44</v>
      </c>
      <c r="J107" s="38">
        <v>5.5</v>
      </c>
      <c r="K107" s="36" t="s">
        <v>167</v>
      </c>
    </row>
    <row r="108" spans="1:16" x14ac:dyDescent="0.2">
      <c r="A108" s="43">
        <v>40653</v>
      </c>
      <c r="B108" s="36" t="s">
        <v>14</v>
      </c>
      <c r="C108" s="37">
        <v>2.4E-2</v>
      </c>
      <c r="D108" s="37">
        <v>12.02</v>
      </c>
      <c r="E108" s="38">
        <v>54</v>
      </c>
      <c r="G108" s="38">
        <v>6.23</v>
      </c>
      <c r="H108" s="39">
        <v>16.8</v>
      </c>
      <c r="I108" s="37">
        <v>2.27</v>
      </c>
      <c r="J108" s="38">
        <v>9</v>
      </c>
      <c r="K108" s="36" t="s">
        <v>166</v>
      </c>
    </row>
    <row r="109" spans="1:16" x14ac:dyDescent="0.2">
      <c r="A109" s="43">
        <v>40653</v>
      </c>
      <c r="B109" s="36" t="s">
        <v>13</v>
      </c>
      <c r="C109" s="37">
        <v>1.7000000000000001E-2</v>
      </c>
      <c r="D109" s="37">
        <v>10.1</v>
      </c>
      <c r="E109" s="38">
        <v>56</v>
      </c>
      <c r="G109" s="38">
        <v>6.67</v>
      </c>
      <c r="H109" s="39">
        <v>20.399999999999999</v>
      </c>
      <c r="I109" s="37">
        <v>2.25</v>
      </c>
      <c r="J109" s="38">
        <v>5</v>
      </c>
      <c r="K109" s="36" t="s">
        <v>165</v>
      </c>
    </row>
    <row r="110" spans="1:16" x14ac:dyDescent="0.2">
      <c r="A110" s="43">
        <v>40653</v>
      </c>
      <c r="B110" s="36" t="s">
        <v>9</v>
      </c>
      <c r="C110" s="37">
        <v>1.2999999999999999E-2</v>
      </c>
      <c r="D110" s="37">
        <v>11.86</v>
      </c>
      <c r="E110" s="38">
        <v>52</v>
      </c>
      <c r="G110" s="38">
        <v>6.49</v>
      </c>
      <c r="H110" s="39">
        <v>152</v>
      </c>
      <c r="I110" s="37">
        <v>1.97</v>
      </c>
      <c r="J110" s="38">
        <v>5</v>
      </c>
      <c r="K110" s="36" t="s">
        <v>164</v>
      </c>
    </row>
    <row r="111" spans="1:16" x14ac:dyDescent="0.2">
      <c r="A111" s="43">
        <v>40653</v>
      </c>
      <c r="B111" s="36" t="s">
        <v>8</v>
      </c>
      <c r="C111" s="37">
        <v>2.1999999999999999E-2</v>
      </c>
      <c r="D111" s="37">
        <v>11.05</v>
      </c>
      <c r="E111" s="38">
        <v>58</v>
      </c>
      <c r="G111" s="38">
        <v>6.8</v>
      </c>
      <c r="H111" s="39">
        <v>17.100000000000001</v>
      </c>
      <c r="I111" s="37">
        <v>2.15</v>
      </c>
      <c r="J111" s="38">
        <v>0</v>
      </c>
      <c r="K111" s="36" t="s">
        <v>163</v>
      </c>
    </row>
    <row r="112" spans="1:16" s="40" customFormat="1" ht="5.0999999999999996" customHeight="1" x14ac:dyDescent="0.2">
      <c r="A112" s="44"/>
      <c r="B112" s="44"/>
      <c r="C112" s="45"/>
      <c r="D112" s="45"/>
      <c r="E112" s="46"/>
      <c r="F112" s="45"/>
      <c r="G112" s="46"/>
      <c r="H112" s="47"/>
      <c r="I112" s="45"/>
      <c r="J112" s="46"/>
      <c r="K112" s="44"/>
      <c r="M112" s="48"/>
      <c r="N112" s="48"/>
      <c r="O112" s="48"/>
      <c r="P112" s="48"/>
    </row>
    <row r="113" spans="1:16" x14ac:dyDescent="0.2">
      <c r="A113" s="43">
        <v>40653</v>
      </c>
      <c r="B113" s="36" t="s">
        <v>16</v>
      </c>
      <c r="C113" s="37">
        <v>0</v>
      </c>
      <c r="D113" s="37">
        <v>11.67</v>
      </c>
      <c r="E113" s="38">
        <v>32</v>
      </c>
      <c r="G113" s="38">
        <v>6.45</v>
      </c>
      <c r="H113" s="39">
        <v>9.6</v>
      </c>
      <c r="I113" s="37">
        <v>1.27</v>
      </c>
      <c r="J113" s="38">
        <v>0</v>
      </c>
      <c r="K113" s="36" t="s">
        <v>169</v>
      </c>
    </row>
    <row r="114" spans="1:16" x14ac:dyDescent="0.2">
      <c r="A114" s="43">
        <v>40653</v>
      </c>
      <c r="B114" s="36" t="s">
        <v>10</v>
      </c>
      <c r="C114" s="37">
        <v>0</v>
      </c>
      <c r="D114" s="37">
        <v>10.71</v>
      </c>
      <c r="E114" s="38">
        <v>34</v>
      </c>
      <c r="G114" s="38">
        <v>6.5</v>
      </c>
      <c r="H114" s="39">
        <v>2</v>
      </c>
      <c r="I114" s="37">
        <v>1.59</v>
      </c>
      <c r="J114" s="38">
        <v>0</v>
      </c>
      <c r="K114" s="36" t="s">
        <v>170</v>
      </c>
    </row>
    <row r="115" spans="1:16" x14ac:dyDescent="0.2">
      <c r="A115" s="43">
        <v>40653</v>
      </c>
      <c r="B115" s="36" t="s">
        <v>11</v>
      </c>
      <c r="C115" s="37">
        <v>0</v>
      </c>
      <c r="D115" s="37">
        <v>12.07</v>
      </c>
      <c r="E115" s="38">
        <v>36</v>
      </c>
      <c r="G115" s="38">
        <v>6.37</v>
      </c>
      <c r="H115" s="39">
        <v>15.8</v>
      </c>
      <c r="I115" s="37">
        <v>1.34</v>
      </c>
      <c r="J115" s="38">
        <v>0</v>
      </c>
      <c r="K115" s="36" t="s">
        <v>171</v>
      </c>
    </row>
    <row r="116" spans="1:16" x14ac:dyDescent="0.2">
      <c r="A116" s="43">
        <v>40653</v>
      </c>
      <c r="B116" s="54" t="s">
        <v>12</v>
      </c>
      <c r="C116" s="55">
        <v>3.4000000000000002E-2</v>
      </c>
      <c r="D116" s="55">
        <v>12.32</v>
      </c>
      <c r="E116" s="56">
        <v>49</v>
      </c>
      <c r="F116" s="55"/>
      <c r="G116" s="56">
        <v>6.85</v>
      </c>
      <c r="H116" s="57">
        <v>9.6999999999999993</v>
      </c>
      <c r="I116" s="55">
        <v>1.56</v>
      </c>
      <c r="J116" s="56">
        <v>0</v>
      </c>
      <c r="K116" s="54" t="s">
        <v>172</v>
      </c>
    </row>
    <row r="119" spans="1:16" ht="13.5" thickBot="1" x14ac:dyDescent="0.25">
      <c r="A119" s="49" t="s">
        <v>18</v>
      </c>
      <c r="B119" s="49" t="s">
        <v>0</v>
      </c>
      <c r="C119" s="50" t="s">
        <v>51</v>
      </c>
      <c r="D119" s="50" t="s">
        <v>6</v>
      </c>
      <c r="E119" s="51" t="s">
        <v>1</v>
      </c>
      <c r="F119" s="50" t="s">
        <v>2</v>
      </c>
      <c r="G119" s="51" t="s">
        <v>3</v>
      </c>
      <c r="H119" s="52" t="s">
        <v>4</v>
      </c>
      <c r="I119" s="50" t="s">
        <v>5</v>
      </c>
      <c r="J119" s="51" t="s">
        <v>7</v>
      </c>
      <c r="K119" s="49" t="s">
        <v>29</v>
      </c>
    </row>
    <row r="120" spans="1:16" ht="13.5" thickTop="1" x14ac:dyDescent="0.2">
      <c r="A120" s="43"/>
      <c r="B120" s="36" t="s">
        <v>15</v>
      </c>
    </row>
    <row r="121" spans="1:16" x14ac:dyDescent="0.2">
      <c r="A121" s="43">
        <v>40694</v>
      </c>
      <c r="B121" s="36" t="s">
        <v>17</v>
      </c>
      <c r="C121" s="37">
        <v>1.2E-2</v>
      </c>
      <c r="D121" s="37">
        <v>9.5500000000000007</v>
      </c>
      <c r="E121" s="38">
        <v>38</v>
      </c>
      <c r="G121" s="38">
        <v>5.88</v>
      </c>
      <c r="H121" s="39">
        <v>24</v>
      </c>
      <c r="I121" s="37">
        <v>1.35</v>
      </c>
      <c r="J121" s="38">
        <v>5</v>
      </c>
      <c r="K121" s="36" t="s">
        <v>173</v>
      </c>
    </row>
    <row r="122" spans="1:16" x14ac:dyDescent="0.2">
      <c r="A122" s="43">
        <v>40694</v>
      </c>
      <c r="B122" s="36" t="s">
        <v>74</v>
      </c>
      <c r="C122" s="37">
        <v>1.9E-2</v>
      </c>
      <c r="D122" s="37">
        <v>9.6300000000000008</v>
      </c>
      <c r="E122" s="38">
        <v>46</v>
      </c>
      <c r="G122" s="38">
        <v>6.77</v>
      </c>
      <c r="H122" s="39">
        <v>51.2</v>
      </c>
      <c r="I122" s="37">
        <v>1.59</v>
      </c>
      <c r="J122" s="38">
        <v>11.5</v>
      </c>
      <c r="K122" s="36" t="s">
        <v>174</v>
      </c>
    </row>
    <row r="123" spans="1:16" x14ac:dyDescent="0.2">
      <c r="A123" s="43">
        <v>40694</v>
      </c>
      <c r="B123" s="36" t="s">
        <v>14</v>
      </c>
      <c r="C123" s="37">
        <v>3.4000000000000002E-2</v>
      </c>
      <c r="D123" s="37">
        <v>9.82</v>
      </c>
      <c r="E123" s="38">
        <v>65</v>
      </c>
      <c r="G123" s="38">
        <v>6.75</v>
      </c>
      <c r="H123" s="39">
        <v>345</v>
      </c>
      <c r="I123" s="37">
        <v>2.08</v>
      </c>
      <c r="J123" s="38">
        <v>7.5</v>
      </c>
      <c r="K123" s="36" t="s">
        <v>175</v>
      </c>
    </row>
    <row r="124" spans="1:16" x14ac:dyDescent="0.2">
      <c r="A124" s="43">
        <v>40694</v>
      </c>
      <c r="B124" s="36" t="s">
        <v>13</v>
      </c>
      <c r="C124" s="37">
        <v>2.7E-2</v>
      </c>
      <c r="D124" s="37">
        <v>8.1199999999999992</v>
      </c>
      <c r="E124" s="38">
        <v>66</v>
      </c>
      <c r="G124" s="38">
        <v>6.6</v>
      </c>
      <c r="H124" s="39">
        <v>308</v>
      </c>
      <c r="I124" s="37">
        <v>1.56</v>
      </c>
      <c r="J124" s="38">
        <v>0</v>
      </c>
      <c r="K124" s="36" t="s">
        <v>176</v>
      </c>
    </row>
    <row r="125" spans="1:16" x14ac:dyDescent="0.2">
      <c r="A125" s="43">
        <v>40694</v>
      </c>
      <c r="B125" s="36" t="s">
        <v>9</v>
      </c>
      <c r="C125" s="37">
        <v>1.9E-2</v>
      </c>
      <c r="D125" s="37">
        <v>10.17</v>
      </c>
      <c r="E125" s="38">
        <v>56</v>
      </c>
      <c r="G125" s="38">
        <v>6.45</v>
      </c>
      <c r="H125" s="39">
        <v>167</v>
      </c>
      <c r="I125" s="37">
        <v>1.36</v>
      </c>
      <c r="J125" s="38">
        <v>0</v>
      </c>
      <c r="K125" s="36" t="s">
        <v>177</v>
      </c>
    </row>
    <row r="126" spans="1:16" x14ac:dyDescent="0.2">
      <c r="A126" s="43">
        <v>40694</v>
      </c>
      <c r="B126" s="36" t="s">
        <v>8</v>
      </c>
      <c r="C126" s="37">
        <v>0.04</v>
      </c>
      <c r="D126" s="37">
        <v>9.81</v>
      </c>
      <c r="E126" s="38">
        <v>68</v>
      </c>
      <c r="G126" s="38">
        <v>6.54</v>
      </c>
      <c r="H126" s="39">
        <v>387</v>
      </c>
      <c r="I126" s="37">
        <v>1.57</v>
      </c>
      <c r="J126" s="38">
        <v>0</v>
      </c>
      <c r="K126" s="36" t="s">
        <v>178</v>
      </c>
    </row>
    <row r="127" spans="1:16" s="40" customFormat="1" ht="5.0999999999999996" customHeight="1" x14ac:dyDescent="0.2">
      <c r="A127" s="44"/>
      <c r="B127" s="44"/>
      <c r="C127" s="45"/>
      <c r="D127" s="45"/>
      <c r="E127" s="46"/>
      <c r="F127" s="45"/>
      <c r="G127" s="46"/>
      <c r="H127" s="47"/>
      <c r="I127" s="45"/>
      <c r="J127" s="46"/>
      <c r="K127" s="44"/>
      <c r="M127" s="48"/>
      <c r="N127" s="48"/>
      <c r="O127" s="48"/>
      <c r="P127" s="48"/>
    </row>
    <row r="128" spans="1:16" x14ac:dyDescent="0.2">
      <c r="A128" s="43">
        <v>40694</v>
      </c>
      <c r="B128" s="36" t="s">
        <v>16</v>
      </c>
      <c r="C128" s="37">
        <v>1.4E-2</v>
      </c>
      <c r="D128" s="37">
        <v>10.23</v>
      </c>
      <c r="E128" s="38">
        <v>32</v>
      </c>
      <c r="G128" s="38">
        <v>6.47</v>
      </c>
      <c r="H128" s="39">
        <v>6.3</v>
      </c>
      <c r="I128" s="37">
        <v>1.01</v>
      </c>
      <c r="J128" s="38">
        <v>7.5</v>
      </c>
      <c r="K128" s="36" t="s">
        <v>179</v>
      </c>
    </row>
    <row r="129" spans="1:16" x14ac:dyDescent="0.2">
      <c r="A129" s="43">
        <v>40694</v>
      </c>
      <c r="B129" s="36" t="s">
        <v>10</v>
      </c>
      <c r="C129" s="37">
        <v>0</v>
      </c>
      <c r="D129" s="37">
        <v>10.38</v>
      </c>
      <c r="E129" s="38">
        <v>33</v>
      </c>
      <c r="G129" s="38">
        <v>6.3</v>
      </c>
      <c r="H129" s="39">
        <v>3.1</v>
      </c>
      <c r="I129" s="37">
        <v>1.31</v>
      </c>
      <c r="J129" s="38">
        <v>0</v>
      </c>
      <c r="K129" s="36" t="s">
        <v>180</v>
      </c>
    </row>
    <row r="130" spans="1:16" x14ac:dyDescent="0.2">
      <c r="A130" s="43">
        <v>40694</v>
      </c>
      <c r="B130" s="36" t="s">
        <v>11</v>
      </c>
      <c r="C130" s="37">
        <v>1.4E-2</v>
      </c>
      <c r="D130" s="37">
        <v>10.81</v>
      </c>
      <c r="E130" s="38">
        <v>37</v>
      </c>
      <c r="G130" s="38">
        <v>6.57</v>
      </c>
      <c r="H130" s="39">
        <v>219</v>
      </c>
      <c r="I130" s="37">
        <v>1</v>
      </c>
      <c r="J130" s="38">
        <v>0</v>
      </c>
      <c r="K130" s="36" t="s">
        <v>181</v>
      </c>
    </row>
    <row r="131" spans="1:16" x14ac:dyDescent="0.2">
      <c r="A131" s="43">
        <v>40694</v>
      </c>
      <c r="B131" s="54" t="s">
        <v>12</v>
      </c>
      <c r="C131" s="55">
        <v>2.1999999999999999E-2</v>
      </c>
      <c r="D131" s="55">
        <v>10.55</v>
      </c>
      <c r="E131" s="56">
        <v>48</v>
      </c>
      <c r="F131" s="55"/>
      <c r="G131" s="56">
        <v>6.89</v>
      </c>
      <c r="H131" s="57">
        <v>23.1</v>
      </c>
      <c r="I131" s="55">
        <v>0.99399999999999999</v>
      </c>
      <c r="J131" s="56">
        <v>0</v>
      </c>
      <c r="K131" s="54" t="s">
        <v>182</v>
      </c>
    </row>
    <row r="134" spans="1:16" ht="13.5" thickBot="1" x14ac:dyDescent="0.25">
      <c r="A134" s="49" t="s">
        <v>18</v>
      </c>
      <c r="B134" s="49" t="s">
        <v>0</v>
      </c>
      <c r="C134" s="50" t="s">
        <v>51</v>
      </c>
      <c r="D134" s="50" t="s">
        <v>6</v>
      </c>
      <c r="E134" s="51" t="s">
        <v>1</v>
      </c>
      <c r="F134" s="50" t="s">
        <v>2</v>
      </c>
      <c r="G134" s="51" t="s">
        <v>3</v>
      </c>
      <c r="H134" s="52" t="s">
        <v>4</v>
      </c>
      <c r="I134" s="50" t="s">
        <v>5</v>
      </c>
      <c r="J134" s="51" t="s">
        <v>7</v>
      </c>
      <c r="K134" s="49" t="s">
        <v>29</v>
      </c>
    </row>
    <row r="135" spans="1:16" ht="13.5" thickTop="1" x14ac:dyDescent="0.2">
      <c r="A135" s="43"/>
      <c r="B135" s="36" t="s">
        <v>15</v>
      </c>
    </row>
    <row r="136" spans="1:16" x14ac:dyDescent="0.2">
      <c r="A136" s="43">
        <v>40714</v>
      </c>
      <c r="B136" s="36" t="s">
        <v>17</v>
      </c>
      <c r="C136" s="37">
        <v>1.6E-2</v>
      </c>
      <c r="D136" s="37">
        <v>9.2799999999999994</v>
      </c>
      <c r="E136" s="38">
        <v>42</v>
      </c>
      <c r="G136" s="38">
        <v>5.99</v>
      </c>
      <c r="H136" s="39">
        <v>24.6</v>
      </c>
      <c r="I136" s="37">
        <v>1.44</v>
      </c>
      <c r="J136" s="38">
        <v>0</v>
      </c>
      <c r="K136" s="36" t="s">
        <v>226</v>
      </c>
    </row>
    <row r="137" spans="1:16" x14ac:dyDescent="0.2">
      <c r="A137" s="43">
        <v>40714</v>
      </c>
      <c r="B137" s="36" t="s">
        <v>74</v>
      </c>
      <c r="C137" s="37">
        <v>2.8000000000000001E-2</v>
      </c>
      <c r="D137" s="37">
        <v>9.6999999999999993</v>
      </c>
      <c r="E137" s="38">
        <v>54</v>
      </c>
      <c r="G137" s="38">
        <v>6.52</v>
      </c>
      <c r="H137" s="39">
        <v>50.4</v>
      </c>
      <c r="I137" s="37">
        <v>1.27</v>
      </c>
      <c r="J137" s="38">
        <v>5</v>
      </c>
      <c r="K137" s="36" t="s">
        <v>221</v>
      </c>
    </row>
    <row r="138" spans="1:16" x14ac:dyDescent="0.2">
      <c r="A138" s="43">
        <v>40714</v>
      </c>
      <c r="B138" s="36" t="s">
        <v>14</v>
      </c>
      <c r="C138" s="37">
        <v>4.2000000000000003E-2</v>
      </c>
      <c r="D138" s="37">
        <v>9.58</v>
      </c>
      <c r="E138" s="38">
        <v>92</v>
      </c>
      <c r="G138" s="38">
        <v>6.77</v>
      </c>
      <c r="H138" s="39">
        <v>326</v>
      </c>
      <c r="I138" s="37">
        <v>2.0699999999999998</v>
      </c>
      <c r="J138" s="38">
        <v>8.5</v>
      </c>
      <c r="K138" s="36" t="s">
        <v>220</v>
      </c>
    </row>
    <row r="139" spans="1:16" x14ac:dyDescent="0.2">
      <c r="A139" s="43">
        <v>40714</v>
      </c>
      <c r="B139" s="36" t="s">
        <v>13</v>
      </c>
      <c r="C139" s="37">
        <v>3.5000000000000003E-2</v>
      </c>
      <c r="D139" s="37">
        <v>7.96</v>
      </c>
      <c r="E139" s="38">
        <v>90</v>
      </c>
      <c r="G139" s="38">
        <v>6.5</v>
      </c>
      <c r="H139" s="39">
        <v>142</v>
      </c>
      <c r="I139" s="37">
        <v>1.18</v>
      </c>
      <c r="J139" s="38">
        <v>0</v>
      </c>
      <c r="K139" s="36" t="s">
        <v>218</v>
      </c>
    </row>
    <row r="140" spans="1:16" x14ac:dyDescent="0.2">
      <c r="A140" s="43">
        <v>40714</v>
      </c>
      <c r="B140" s="36" t="s">
        <v>9</v>
      </c>
      <c r="C140" s="37">
        <v>3.4000000000000002E-2</v>
      </c>
      <c r="D140" s="37">
        <v>9.3699999999999992</v>
      </c>
      <c r="E140" s="38">
        <v>76</v>
      </c>
      <c r="G140" s="38">
        <v>6.2</v>
      </c>
      <c r="H140" s="39">
        <v>488</v>
      </c>
      <c r="I140" s="37">
        <v>1.1200000000000001</v>
      </c>
      <c r="J140" s="38">
        <v>0</v>
      </c>
      <c r="K140" s="36" t="s">
        <v>216</v>
      </c>
    </row>
    <row r="141" spans="1:16" x14ac:dyDescent="0.2">
      <c r="A141" s="43">
        <v>40714</v>
      </c>
      <c r="B141" s="36" t="s">
        <v>8</v>
      </c>
      <c r="C141" s="37">
        <v>8.4000000000000005E-2</v>
      </c>
      <c r="D141" s="37">
        <v>9.24</v>
      </c>
      <c r="E141" s="38">
        <v>86</v>
      </c>
      <c r="G141" s="38">
        <v>6.41</v>
      </c>
      <c r="H141" s="39">
        <v>172</v>
      </c>
      <c r="I141" s="37">
        <v>1.69</v>
      </c>
      <c r="J141" s="38">
        <v>6.5</v>
      </c>
      <c r="K141" s="36" t="s">
        <v>214</v>
      </c>
    </row>
    <row r="142" spans="1:16" s="40" customFormat="1" ht="5.0999999999999996" customHeight="1" x14ac:dyDescent="0.2">
      <c r="A142" s="44"/>
      <c r="B142" s="44"/>
      <c r="C142" s="45"/>
      <c r="D142" s="45"/>
      <c r="E142" s="46"/>
      <c r="F142" s="45"/>
      <c r="G142" s="46"/>
      <c r="H142" s="47"/>
      <c r="I142" s="45"/>
      <c r="J142" s="46"/>
      <c r="K142" s="44"/>
      <c r="M142" s="48"/>
      <c r="N142" s="48"/>
      <c r="O142" s="48"/>
      <c r="P142" s="48"/>
    </row>
    <row r="143" spans="1:16" x14ac:dyDescent="0.2">
      <c r="A143" s="43">
        <v>40714</v>
      </c>
      <c r="B143" s="36" t="s">
        <v>16</v>
      </c>
      <c r="C143" s="37">
        <v>2.1000000000000001E-2</v>
      </c>
      <c r="D143" s="37">
        <v>9.86</v>
      </c>
      <c r="E143" s="38">
        <v>35</v>
      </c>
      <c r="G143" s="38">
        <v>6.52</v>
      </c>
      <c r="H143" s="39">
        <v>6.3</v>
      </c>
      <c r="I143" s="37">
        <v>0.91</v>
      </c>
      <c r="J143" s="38">
        <v>8.5</v>
      </c>
      <c r="K143" s="36" t="s">
        <v>227</v>
      </c>
    </row>
    <row r="144" spans="1:16" x14ac:dyDescent="0.2">
      <c r="A144" s="43">
        <v>40714</v>
      </c>
      <c r="B144" s="36" t="s">
        <v>10</v>
      </c>
      <c r="C144" s="37">
        <v>1.9E-2</v>
      </c>
      <c r="D144" s="37">
        <v>9.49</v>
      </c>
      <c r="E144" s="38">
        <v>36</v>
      </c>
      <c r="G144" s="38">
        <v>6.28</v>
      </c>
      <c r="H144" s="39">
        <v>2</v>
      </c>
      <c r="I144" s="37">
        <v>1.03</v>
      </c>
      <c r="J144" s="38">
        <v>0</v>
      </c>
      <c r="K144" s="36" t="s">
        <v>228</v>
      </c>
    </row>
    <row r="145" spans="1:16" x14ac:dyDescent="0.2">
      <c r="A145" s="43">
        <v>40714</v>
      </c>
      <c r="B145" s="36" t="s">
        <v>11</v>
      </c>
      <c r="C145" s="37">
        <v>1.4E-2</v>
      </c>
      <c r="D145" s="37">
        <v>10.24</v>
      </c>
      <c r="E145" s="38">
        <v>44</v>
      </c>
      <c r="G145" s="38">
        <v>6.44</v>
      </c>
      <c r="H145" s="39">
        <v>59.4</v>
      </c>
      <c r="I145" s="37">
        <v>0.88900000000000001</v>
      </c>
      <c r="J145" s="38">
        <v>0</v>
      </c>
      <c r="K145" s="36" t="s">
        <v>229</v>
      </c>
    </row>
    <row r="146" spans="1:16" x14ac:dyDescent="0.2">
      <c r="A146" s="43">
        <v>40714</v>
      </c>
      <c r="B146" s="54" t="s">
        <v>12</v>
      </c>
      <c r="C146" s="55">
        <v>0.10299999999999999</v>
      </c>
      <c r="D146" s="55">
        <v>10.47</v>
      </c>
      <c r="E146" s="56">
        <v>70</v>
      </c>
      <c r="F146" s="55"/>
      <c r="G146" s="56">
        <v>7.04</v>
      </c>
      <c r="H146" s="57">
        <v>121</v>
      </c>
      <c r="I146" s="55">
        <v>1.23</v>
      </c>
      <c r="J146" s="56">
        <v>0</v>
      </c>
      <c r="K146" s="54" t="s">
        <v>223</v>
      </c>
    </row>
    <row r="149" spans="1:16" ht="13.5" thickBot="1" x14ac:dyDescent="0.25">
      <c r="A149" s="49" t="s">
        <v>18</v>
      </c>
      <c r="B149" s="49" t="s">
        <v>0</v>
      </c>
      <c r="C149" s="50" t="s">
        <v>51</v>
      </c>
      <c r="D149" s="50" t="s">
        <v>6</v>
      </c>
      <c r="E149" s="51" t="s">
        <v>1</v>
      </c>
      <c r="F149" s="50" t="s">
        <v>2</v>
      </c>
      <c r="G149" s="51" t="s">
        <v>3</v>
      </c>
      <c r="H149" s="52" t="s">
        <v>4</v>
      </c>
      <c r="I149" s="50" t="s">
        <v>5</v>
      </c>
      <c r="J149" s="51" t="s">
        <v>7</v>
      </c>
      <c r="K149" s="49" t="s">
        <v>29</v>
      </c>
    </row>
    <row r="150" spans="1:16" ht="13.5" thickTop="1" x14ac:dyDescent="0.2">
      <c r="A150" s="43"/>
      <c r="B150" s="36" t="s">
        <v>15</v>
      </c>
    </row>
    <row r="151" spans="1:16" x14ac:dyDescent="0.2">
      <c r="A151" s="43"/>
      <c r="B151" s="36" t="s">
        <v>17</v>
      </c>
    </row>
    <row r="152" spans="1:16" x14ac:dyDescent="0.2">
      <c r="A152" s="43"/>
      <c r="B152" s="36" t="s">
        <v>74</v>
      </c>
    </row>
    <row r="153" spans="1:16" x14ac:dyDescent="0.2">
      <c r="A153" s="43"/>
      <c r="B153" s="36" t="s">
        <v>14</v>
      </c>
    </row>
    <row r="154" spans="1:16" x14ac:dyDescent="0.2">
      <c r="A154" s="43"/>
      <c r="B154" s="36" t="s">
        <v>13</v>
      </c>
    </row>
    <row r="155" spans="1:16" x14ac:dyDescent="0.2">
      <c r="A155" s="43"/>
      <c r="B155" s="36" t="s">
        <v>9</v>
      </c>
    </row>
    <row r="156" spans="1:16" x14ac:dyDescent="0.2">
      <c r="A156" s="43"/>
      <c r="B156" s="36" t="s">
        <v>8</v>
      </c>
    </row>
    <row r="157" spans="1:16" s="40" customFormat="1" ht="5.0999999999999996" customHeight="1" x14ac:dyDescent="0.2">
      <c r="A157" s="44"/>
      <c r="B157" s="44"/>
      <c r="C157" s="45"/>
      <c r="D157" s="45"/>
      <c r="E157" s="46"/>
      <c r="F157" s="45"/>
      <c r="G157" s="46"/>
      <c r="H157" s="47"/>
      <c r="I157" s="45"/>
      <c r="J157" s="46"/>
      <c r="K157" s="44"/>
      <c r="M157" s="48"/>
      <c r="N157" s="48"/>
      <c r="O157" s="48"/>
      <c r="P157" s="48"/>
    </row>
    <row r="158" spans="1:16" x14ac:dyDescent="0.2">
      <c r="A158" s="43"/>
      <c r="B158" s="36" t="s">
        <v>16</v>
      </c>
    </row>
    <row r="159" spans="1:16" x14ac:dyDescent="0.2">
      <c r="A159" s="43"/>
      <c r="B159" s="36" t="s">
        <v>10</v>
      </c>
    </row>
    <row r="160" spans="1:16" x14ac:dyDescent="0.2">
      <c r="A160" s="43"/>
      <c r="B160" s="36" t="s">
        <v>11</v>
      </c>
    </row>
    <row r="161" spans="1:11" x14ac:dyDescent="0.2">
      <c r="A161" s="53"/>
      <c r="B161" s="54" t="s">
        <v>12</v>
      </c>
      <c r="C161" s="55"/>
      <c r="D161" s="55"/>
      <c r="E161" s="56"/>
      <c r="F161" s="55"/>
      <c r="G161" s="56"/>
      <c r="H161" s="57"/>
      <c r="I161" s="55"/>
      <c r="J161" s="56"/>
      <c r="K161" s="54"/>
    </row>
    <row r="162" spans="1:11" ht="13.5" thickBot="1" x14ac:dyDescent="0.25"/>
    <row r="163" spans="1:11" x14ac:dyDescent="0.2">
      <c r="A163" s="58"/>
      <c r="B163" s="59" t="s">
        <v>55</v>
      </c>
      <c r="C163" s="60">
        <f>AVERAGE(C2:C161)</f>
        <v>3.0412499999999981E-2</v>
      </c>
      <c r="D163" s="60">
        <f>AVERAGE(D2:D161)</f>
        <v>11.021199999999995</v>
      </c>
      <c r="E163" s="60">
        <f>AVERAGE(E2:E161)</f>
        <v>57.14</v>
      </c>
      <c r="F163" s="60" t="e">
        <f>AVERAGE(F17:F161)</f>
        <v>#DIV/0!</v>
      </c>
      <c r="G163" s="60">
        <f>AVERAGE(G2:G161)</f>
        <v>6.5278787878787892</v>
      </c>
      <c r="H163" s="60">
        <f>AVERAGE(H2:H161)</f>
        <v>206.84199999999998</v>
      </c>
      <c r="I163" s="60">
        <f>AVERAGE(I2:I161)</f>
        <v>1.7412111111111115</v>
      </c>
      <c r="J163" s="60">
        <f>AVERAGE(J2:J161)</f>
        <v>17.677777777777777</v>
      </c>
      <c r="K163" s="61"/>
    </row>
    <row r="164" spans="1:11" x14ac:dyDescent="0.2">
      <c r="A164" s="62"/>
      <c r="B164" s="63" t="s">
        <v>48</v>
      </c>
      <c r="C164" s="64">
        <f>STDEV(C2:C161)</f>
        <v>4.4013431134747573E-2</v>
      </c>
      <c r="D164" s="64">
        <f>STDEV(D2:D161)</f>
        <v>1.583969109993703</v>
      </c>
      <c r="E164" s="64">
        <f>STDEV(E2:E161)</f>
        <v>26.999820425889926</v>
      </c>
      <c r="F164" s="64" t="e">
        <f>STDEV(F17:F161)</f>
        <v>#DIV/0!</v>
      </c>
      <c r="G164" s="64">
        <f>STDEV(G2:G161)</f>
        <v>0.35441320496219808</v>
      </c>
      <c r="H164" s="64">
        <f>STDEV(H2:H161)</f>
        <v>459.84791912460838</v>
      </c>
      <c r="I164" s="64">
        <f>STDEV(I2:I161)</f>
        <v>0.63070715607886274</v>
      </c>
      <c r="J164" s="64">
        <f>STDEV(J2:J161)</f>
        <v>48.49014211823566</v>
      </c>
      <c r="K164" s="65"/>
    </row>
    <row r="165" spans="1:11" x14ac:dyDescent="0.2">
      <c r="A165" s="62"/>
      <c r="B165" s="63" t="s">
        <v>49</v>
      </c>
      <c r="C165" s="64">
        <v>0</v>
      </c>
      <c r="D165" s="64">
        <v>5.75</v>
      </c>
      <c r="E165" s="66">
        <v>28</v>
      </c>
      <c r="F165" s="64"/>
      <c r="G165" s="66">
        <v>5.3</v>
      </c>
      <c r="H165" s="67" t="s">
        <v>132</v>
      </c>
      <c r="I165" s="64">
        <v>0.38</v>
      </c>
      <c r="J165" s="66" t="s">
        <v>132</v>
      </c>
      <c r="K165" s="65"/>
    </row>
    <row r="166" spans="1:11" x14ac:dyDescent="0.2">
      <c r="A166" s="62"/>
      <c r="B166" s="63" t="s">
        <v>50</v>
      </c>
      <c r="C166" s="64">
        <v>0.23</v>
      </c>
      <c r="D166" s="64">
        <v>14.08</v>
      </c>
      <c r="E166" s="66">
        <v>168</v>
      </c>
      <c r="F166" s="64"/>
      <c r="G166" s="66">
        <v>7.3</v>
      </c>
      <c r="H166" s="67">
        <v>2420</v>
      </c>
      <c r="I166" s="64">
        <v>2.99</v>
      </c>
      <c r="J166" s="66">
        <v>336</v>
      </c>
      <c r="K166" s="65"/>
    </row>
    <row r="167" spans="1:11" ht="13.5" thickBot="1" x14ac:dyDescent="0.25">
      <c r="A167" s="68"/>
      <c r="B167" s="69"/>
      <c r="C167" s="70"/>
      <c r="D167" s="70"/>
      <c r="E167" s="71"/>
      <c r="F167" s="70"/>
      <c r="G167" s="71"/>
      <c r="H167" s="72"/>
      <c r="I167" s="70"/>
      <c r="J167" s="71"/>
      <c r="K167" s="73"/>
    </row>
  </sheetData>
  <phoneticPr fontId="2" type="noConversion"/>
  <pageMargins left="0.5" right="0.5" top="0.5" bottom="0.5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P41" sqref="P41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41"/>
  <sheetViews>
    <sheetView topLeftCell="A4" workbookViewId="0">
      <selection activeCell="M41" sqref="M41"/>
    </sheetView>
  </sheetViews>
  <sheetFormatPr defaultRowHeight="12.75" x14ac:dyDescent="0.2"/>
  <sheetData>
    <row r="41" spans="13:13" x14ac:dyDescent="0.2">
      <c r="M41" s="184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G1" workbookViewId="0">
      <selection activeCell="I34" sqref="I34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2" sqref="I42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40" sqref="K4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Table</vt:lpstr>
      <vt:lpstr>Summary</vt:lpstr>
      <vt:lpstr>Data</vt:lpstr>
      <vt:lpstr>Phosphorus</vt:lpstr>
      <vt:lpstr>DO</vt:lpstr>
      <vt:lpstr>Conductivity</vt:lpstr>
      <vt:lpstr>Turbidity</vt:lpstr>
      <vt:lpstr>pH</vt:lpstr>
      <vt:lpstr>E coli</vt:lpstr>
      <vt:lpstr>Nitrate</vt:lpstr>
      <vt:lpstr>TSS</vt:lpstr>
      <vt:lpstr>Pesticides</vt:lpstr>
      <vt:lpstr>Richey</vt:lpstr>
      <vt:lpstr>Hwy 212</vt:lpstr>
      <vt:lpstr>312th</vt:lpstr>
      <vt:lpstr>Brooks</vt:lpstr>
      <vt:lpstr>Compton Rd West</vt:lpstr>
      <vt:lpstr>Compton-Dolan</vt:lpstr>
      <vt:lpstr>Tickle Cr Rd</vt:lpstr>
      <vt:lpstr>362nd</vt:lpstr>
      <vt:lpstr>Langensand</vt:lpstr>
      <vt:lpstr>Trubel</vt:lpstr>
      <vt:lpstr>Data!Print_Area</vt:lpstr>
      <vt:lpstr>Pesticides!Print_Area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samuel.leininger</dc:creator>
  <cp:lastModifiedBy>tsalzer</cp:lastModifiedBy>
  <cp:lastPrinted>2011-03-16T19:27:27Z</cp:lastPrinted>
  <dcterms:created xsi:type="dcterms:W3CDTF">2009-10-19T21:57:35Z</dcterms:created>
  <dcterms:modified xsi:type="dcterms:W3CDTF">2016-11-17T17:43:39Z</dcterms:modified>
</cp:coreProperties>
</file>